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e4e4a93c8c538681/Stocks Backup/"/>
    </mc:Choice>
  </mc:AlternateContent>
  <xr:revisionPtr revIDLastSave="0" documentId="8_{AAD9AAF9-4DA8-4176-AD63-E23A0D4C8FA5}" xr6:coauthVersionLast="47" xr6:coauthVersionMax="47" xr10:uidLastSave="{00000000-0000-0000-0000-000000000000}"/>
  <bookViews>
    <workbookView xWindow="-110" yWindow="-110" windowWidth="25180" windowHeight="16140" activeTab="1" xr2:uid="{00000000-000D-0000-FFFF-FFFF00000000}"/>
  </bookViews>
  <sheets>
    <sheet name="Sheet3" sheetId="3" r:id="rId1"/>
    <sheet name="Sheet1" sheetId="1" r:id="rId2"/>
    <sheet name="Sheet2" sheetId="2" r:id="rId3"/>
    <sheet name="Compatibility Report" sheetId="4" r:id="rId4"/>
  </sheets>
  <definedNames>
    <definedName name="HTML_CodePage" hidden="1">1252</definedName>
    <definedName name="HTML_Control" hidden="1">{"'Sheet1'!$A$1:$O$48"}</definedName>
    <definedName name="HTML_Description" hidden="1">""</definedName>
    <definedName name="HTML_Email" hidden="1">""</definedName>
    <definedName name="HTML_Header" hidden="1">"Bond Fund Performance as of 6 Feb 2004"</definedName>
    <definedName name="HTML_LastUpdate" hidden="1">"2/6/04"</definedName>
    <definedName name="HTML_LineAfter" hidden="1">FALSE</definedName>
    <definedName name="HTML_LineBefore" hidden="1">FALSE</definedName>
    <definedName name="HTML_Name" hidden="1">"Jack Houlgate"</definedName>
    <definedName name="HTML_OBDlg2" hidden="1">TRUE</definedName>
    <definedName name="HTML_OBDlg4" hidden="1">TRUE</definedName>
    <definedName name="HTML_OS" hidden="1">0</definedName>
    <definedName name="HTML_PathFile" hidden="1">"C:\Stocks\BondFunds04HTML.htm"</definedName>
    <definedName name="HTML_Title" hidden="1">"Bondfunds"</definedName>
    <definedName name="_xlnm.Print_Area" localSheetId="1">Sheet1!$A$1:$P$37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C36" i="1"/>
  <c r="C40" i="1"/>
  <c r="C41" i="1"/>
  <c r="C42" i="1"/>
  <c r="AF42" i="1" s="1"/>
  <c r="C43" i="1"/>
  <c r="C44" i="1"/>
  <c r="AF44" i="1" s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" i="1"/>
  <c r="D40" i="1"/>
  <c r="D41" i="1"/>
  <c r="D42" i="1"/>
  <c r="D43" i="1"/>
  <c r="D44" i="1"/>
  <c r="D45" i="1"/>
  <c r="D47" i="1"/>
  <c r="D48" i="1"/>
  <c r="C1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2" i="1"/>
  <c r="AH2" i="1"/>
  <c r="AH3" i="1"/>
  <c r="AH4" i="1"/>
  <c r="R5" i="1"/>
  <c r="T5" i="1"/>
  <c r="AH5" i="1"/>
  <c r="AH6" i="1"/>
  <c r="R7" i="1"/>
  <c r="T7" i="1"/>
  <c r="AH7" i="1"/>
  <c r="AH8" i="1"/>
  <c r="R9" i="1"/>
  <c r="T9" i="1"/>
  <c r="AH9" i="1"/>
  <c r="AH10" i="1"/>
  <c r="R11" i="1"/>
  <c r="T11" i="1"/>
  <c r="AH11" i="1"/>
  <c r="AH12" i="1"/>
  <c r="AH13" i="1"/>
  <c r="R14" i="1"/>
  <c r="T14" i="1"/>
  <c r="AH14" i="1"/>
  <c r="AH15" i="1"/>
  <c r="AH16" i="1"/>
  <c r="AH17" i="1"/>
  <c r="AH18" i="1"/>
  <c r="AH19" i="1"/>
  <c r="AH20" i="1"/>
  <c r="AH21" i="1"/>
  <c r="AH22" i="1"/>
  <c r="AH23" i="1"/>
  <c r="R24" i="1"/>
  <c r="T24" i="1"/>
  <c r="AH24" i="1"/>
  <c r="AH25" i="1"/>
  <c r="AH26" i="1"/>
  <c r="R27" i="1"/>
  <c r="T27" i="1"/>
  <c r="AH27" i="1"/>
  <c r="AH28" i="1"/>
  <c r="AH29" i="1"/>
  <c r="AH30" i="1"/>
  <c r="AH31" i="1"/>
  <c r="AH32" i="1"/>
  <c r="AH33" i="1"/>
  <c r="AH34" i="1"/>
  <c r="AG35" i="1"/>
  <c r="B36" i="1"/>
  <c r="C1" i="1" s="1"/>
  <c r="G36" i="1"/>
  <c r="H36" i="1"/>
  <c r="I36" i="1"/>
  <c r="J36" i="1"/>
  <c r="K36" i="1"/>
  <c r="L36" i="1"/>
  <c r="B38" i="1"/>
  <c r="P40" i="1"/>
  <c r="R40" i="1"/>
  <c r="AF40" i="1"/>
  <c r="AF41" i="1"/>
  <c r="AF43" i="1"/>
  <c r="C45" i="1"/>
  <c r="AF45" i="1"/>
  <c r="C46" i="1"/>
  <c r="AF46" i="1" s="1"/>
  <c r="C47" i="1"/>
  <c r="AF47" i="1" s="1"/>
  <c r="C48" i="1"/>
  <c r="AF48" i="1"/>
  <c r="E53" i="1"/>
  <c r="E54" i="1"/>
  <c r="AH54" i="1"/>
  <c r="E55" i="1"/>
  <c r="AH55" i="1"/>
  <c r="E56" i="1"/>
  <c r="R56" i="1"/>
  <c r="T56" i="1"/>
  <c r="AH56" i="1"/>
  <c r="E57" i="1"/>
  <c r="AF57" i="1"/>
  <c r="E58" i="1"/>
  <c r="AF58" i="1"/>
  <c r="E59" i="1"/>
  <c r="AF59" i="1"/>
  <c r="E60" i="1"/>
  <c r="AF60" i="1"/>
  <c r="E61" i="1"/>
  <c r="AF61" i="1"/>
  <c r="E62" i="1"/>
  <c r="AF62" i="1"/>
  <c r="E63" i="1"/>
  <c r="AF63" i="1"/>
  <c r="E64" i="1"/>
  <c r="AF64" i="1"/>
  <c r="E65" i="1"/>
  <c r="AF65" i="1"/>
  <c r="E66" i="1"/>
  <c r="AF66" i="1"/>
  <c r="E67" i="1"/>
  <c r="AF67" i="1"/>
  <c r="E68" i="1"/>
  <c r="AF68" i="1"/>
  <c r="E70" i="1"/>
  <c r="AF70" i="1"/>
  <c r="E71" i="1"/>
  <c r="P71" i="1"/>
  <c r="R71" i="1"/>
  <c r="AF71" i="1"/>
  <c r="E72" i="1"/>
  <c r="P72" i="1"/>
  <c r="R72" i="1"/>
  <c r="AF72" i="1"/>
  <c r="E73" i="1"/>
  <c r="AF73" i="1"/>
  <c r="E40" i="1" l="1"/>
  <c r="E41" i="1"/>
  <c r="E45" i="1"/>
  <c r="E47" i="1"/>
  <c r="E36" i="1"/>
  <c r="E43" i="1"/>
  <c r="E48" i="1"/>
  <c r="E46" i="1"/>
  <c r="E42" i="1"/>
  <c r="E44" i="1"/>
</calcChain>
</file>

<file path=xl/sharedStrings.xml><?xml version="1.0" encoding="utf-8"?>
<sst xmlns="http://schemas.openxmlformats.org/spreadsheetml/2006/main" count="1155" uniqueCount="388">
  <si>
    <t>VWEHX</t>
  </si>
  <si>
    <t>VANGUARD HIGH YIELD</t>
  </si>
  <si>
    <t>High Yield</t>
  </si>
  <si>
    <t>HOLD. VWEHX leads or paces the performance of the funds in its High Yield Bond category for the 3, 5 and 10 year comparison periods. Morningstar assigns its best rating of 5.</t>
  </si>
  <si>
    <t>Walsh</t>
  </si>
  <si>
    <t>B</t>
  </si>
  <si>
    <t>BBB</t>
  </si>
  <si>
    <t>VWITX</t>
  </si>
  <si>
    <t>VANGUARD Intermediate Bond</t>
  </si>
  <si>
    <t>Interm Bond</t>
  </si>
  <si>
    <t>HOLD. VWITX leads or paces the performance of the funds in its High Yield Bond category for the 3, 5 and 10 year comparison periods. Morningstar gives it a better than avg rating of 4</t>
  </si>
  <si>
    <t>Houlgate</t>
  </si>
  <si>
    <t>BB</t>
  </si>
  <si>
    <t>VBIIX</t>
  </si>
  <si>
    <t>HOLD. VBIIX has paced  the performance of the funds in its Intermediate Bond fund category for the 3, 5 and 10 year comparison. Morningstar rating is an average 3.</t>
  </si>
  <si>
    <t>Bonds</t>
  </si>
  <si>
    <t>ACITX</t>
  </si>
  <si>
    <t>American Century Inflation Adjusted</t>
  </si>
  <si>
    <t>Short Term Bond</t>
  </si>
  <si>
    <t>HOLD. ACITX has paced  the performance of the funds in its Large Value category for the 5 and 10 year comparison, but it lags for 3 year. Morningstar rating is a better than average 4.</t>
  </si>
  <si>
    <t>Financials</t>
  </si>
  <si>
    <t>Energy</t>
  </si>
  <si>
    <t>ASARX</t>
  </si>
  <si>
    <t>Asset Mgt Adjustable Rate</t>
  </si>
  <si>
    <t>UltraShort Term Bond</t>
  </si>
  <si>
    <t>HOLD. ASARX has paced  the performance of the funds in its Short Term Bond fund category for the 5 and 10 year comparison, but it lags for 3 year. Morningstar rating is a better than average 4.</t>
  </si>
  <si>
    <t>DODIX</t>
  </si>
  <si>
    <t>DODGE &amp; COX INCOME F</t>
  </si>
  <si>
    <t>HOLD. DODIX has consistently outperformed the funds in its Intermediate bond category for the 3, 5 and 10 year comparisons. Morningstar rating is a better than average 4.</t>
  </si>
  <si>
    <t>A</t>
  </si>
  <si>
    <t>SNGVX</t>
  </si>
  <si>
    <t>SIT Government Securities</t>
  </si>
  <si>
    <t>GovShort Term Bond</t>
  </si>
  <si>
    <t>HOLD.SNGVX has paced  the performance of the funds in its Large Value category for the 5 and 10 year comparison, but it lags for 3 year. Morningstar rating is a better than average 4.</t>
  </si>
  <si>
    <t>SPHIX</t>
  </si>
  <si>
    <t>FIDELITY HIGH INCOME</t>
  </si>
  <si>
    <t xml:space="preserve">High Yield </t>
  </si>
  <si>
    <t>BUY for Income. SPHIX consistently outperforms the funds in its High Yield Bond category for the 3, 5 and 10  year comparisons. Morningstar gives it an average rating of 3 (down from 4).</t>
  </si>
  <si>
    <t>TWTIX</t>
  </si>
  <si>
    <t>American Century Tax-Free Bond</t>
  </si>
  <si>
    <t>Muni Int Bond</t>
  </si>
  <si>
    <t>HOLD. TWITX has paced  the performance of the funds in its Large Value category for the 5 and 10 year comparison, but it lags for 3 year. Morningstar rating is a better than average 4.</t>
  </si>
  <si>
    <t>USAIX</t>
  </si>
  <si>
    <t>USAA MUTUAL FUND/INC</t>
  </si>
  <si>
    <t>HOLD. USAIX has outperformed the funds in its Long Term Bond category for the 3, 5 and 10 year comparison periods. Morningstar gives it an average rating of 3.</t>
  </si>
  <si>
    <t>AAA</t>
  </si>
  <si>
    <t>USAIX is up 7.2% in 2000. It invests primaril in bonds rated AAA, A and BBB. Its top investments are in Ginnie Mae 6% bonds, Fannie Mae 7.5% bonds and US Treasury 5.25% note.</t>
  </si>
  <si>
    <t>VFIIX</t>
  </si>
  <si>
    <t>Vanguard GNMA</t>
  </si>
  <si>
    <t>Gov Interm Bond</t>
  </si>
  <si>
    <t>HOLD. VFIIX has paced  the performance of the funds in its Large Value category for the 5 and 10 year comparison, but it lags for 3 year. Morningstar rating is a better than average 4.</t>
  </si>
  <si>
    <t>FAGIX</t>
  </si>
  <si>
    <t xml:space="preserve">FIDELITY CAPITAL &amp; INCOME </t>
  </si>
  <si>
    <t>HOLD. FAGIX  has outperformed the funds in its High Yield bond category for the 3, 5, and 10 year comparisons. Morningstar gives it its highest rating of 5.</t>
  </si>
  <si>
    <t>USATX</t>
  </si>
  <si>
    <t>USAA Tax-Exempt Int Bond Fund</t>
  </si>
  <si>
    <t>HOLD. USATX has paced  the performance of the funds in its Intermediate Term Municipal bond fund category for the 3, 5 and 10 year comparison.. Morningstar assigns its best rating of 5.</t>
  </si>
  <si>
    <t>Fund Name</t>
  </si>
  <si>
    <t>YTD %Gain</t>
  </si>
  <si>
    <t>3YrFund AvgGain</t>
  </si>
  <si>
    <t>3YrCat AvgGain</t>
  </si>
  <si>
    <t>5YrFund AvgGain</t>
  </si>
  <si>
    <t>5YrCat AvgGain</t>
  </si>
  <si>
    <t>10YrFund AvgGain</t>
  </si>
  <si>
    <t>10YrCat AvgGain</t>
  </si>
  <si>
    <t>Yield</t>
  </si>
  <si>
    <t>Load</t>
  </si>
  <si>
    <t>Fund Category</t>
  </si>
  <si>
    <t>Recommendations</t>
  </si>
  <si>
    <t>Val Page</t>
  </si>
  <si>
    <t>Rating</t>
  </si>
  <si>
    <t>Owner</t>
  </si>
  <si>
    <t>Stock1</t>
  </si>
  <si>
    <t>Stock2</t>
  </si>
  <si>
    <t>Stock3</t>
  </si>
  <si>
    <t>Stock4</t>
  </si>
  <si>
    <t>Stock5</t>
  </si>
  <si>
    <t>Symbol2</t>
  </si>
  <si>
    <t>Industry1</t>
  </si>
  <si>
    <t>IndPct1</t>
  </si>
  <si>
    <t>Industry2</t>
  </si>
  <si>
    <t>IndPct 2</t>
  </si>
  <si>
    <t xml:space="preserve">Industry3 </t>
  </si>
  <si>
    <t>IndPct3</t>
  </si>
  <si>
    <t>Shares</t>
  </si>
  <si>
    <t>Value</t>
  </si>
  <si>
    <t>Description</t>
  </si>
  <si>
    <t>JAHYX</t>
  </si>
  <si>
    <t xml:space="preserve">Janus High-Yield </t>
  </si>
  <si>
    <t>NTHEX</t>
  </si>
  <si>
    <t xml:space="preserve">Northeast Investors </t>
  </si>
  <si>
    <t>PHDAX</t>
  </si>
  <si>
    <t xml:space="preserve">PIMCO High Yield </t>
  </si>
  <si>
    <t>PRHYX</t>
  </si>
  <si>
    <t>LSBDX</t>
  </si>
  <si>
    <t xml:space="preserve">Loomis Sayles Bond </t>
  </si>
  <si>
    <t>Multisector Bond</t>
  </si>
  <si>
    <t>FLTMX</t>
  </si>
  <si>
    <t>Fidelity Spartan Intermediate Municipal Income</t>
  </si>
  <si>
    <t>VBMFX</t>
  </si>
  <si>
    <t xml:space="preserve">Vanguard Total Bond Market Index </t>
  </si>
  <si>
    <t>VCAIX</t>
  </si>
  <si>
    <t>FINPX</t>
  </si>
  <si>
    <t xml:space="preserve">Fidelity Inflation-Protected Bond </t>
  </si>
  <si>
    <t xml:space="preserve">T. Rowe Price High-Yield </t>
  </si>
  <si>
    <t>FSTGX</t>
  </si>
  <si>
    <t>Fidelity Int Gov Bond</t>
  </si>
  <si>
    <t>HOLD. FAGIX  has outperformed the funds in its Intermediate Government bond category for the 3, 5, and 10 year comparisons. Morningstar gives it its highest rating of 5.</t>
  </si>
  <si>
    <t>Non Rated</t>
  </si>
  <si>
    <t>AA</t>
  </si>
  <si>
    <t>VWESX</t>
  </si>
  <si>
    <t>VANGUARD CORPORATE BOND</t>
  </si>
  <si>
    <t>Long-Term Bond</t>
  </si>
  <si>
    <t xml:space="preserve">HOLD. VWESX has outperformed the funds in its Long Term Bond category  for the 3, 5 and 10 year comparisons periods. Morningstar gives it a better than average rating of 4. </t>
  </si>
  <si>
    <t>VWINX</t>
  </si>
  <si>
    <t>VANGUARD Wellesly</t>
  </si>
  <si>
    <t>Cons Allocation Bond</t>
  </si>
  <si>
    <t>HOLD. VWINX has outperformed the funds in its Conservative Allocation category for the 3, 5 and 10 year comparisons. Morningstar assigned its best rating of 5.  Average PE is 12.9.</t>
  </si>
  <si>
    <t>Utilities</t>
  </si>
  <si>
    <t>Industrial Materials</t>
  </si>
  <si>
    <t>USIBX</t>
  </si>
  <si>
    <t>USAA Intermed Bond</t>
  </si>
  <si>
    <t>Kelly</t>
  </si>
  <si>
    <t>VWELX</t>
  </si>
  <si>
    <t>VANGUARD WELLINGTON</t>
  </si>
  <si>
    <t>Mod Allocation Bond</t>
  </si>
  <si>
    <t>HOLD. VWELX has outperformed the funds in its Moderate Allocation category  for the 3, 5 and 10 year comparisons periods. Morningstar gives it its best rating of 5. Average PE is 14.2.</t>
  </si>
  <si>
    <t>KellySheila</t>
  </si>
  <si>
    <t>IBM</t>
  </si>
  <si>
    <t>USHYX</t>
  </si>
  <si>
    <t>USAA High Yield</t>
  </si>
  <si>
    <t>FSICX</t>
  </si>
  <si>
    <t>Fidelity Strategic Income</t>
  </si>
  <si>
    <t>Multi Sector Bond</t>
  </si>
  <si>
    <t>BUY. FSICX has outperformed  the funds in its Large Value category for the 3, 5 and 10 year comparison periods. Morningstar assigns its top rating of 5. Average PE is 16.8.</t>
  </si>
  <si>
    <t>FCVSX</t>
  </si>
  <si>
    <t>Fidelity Convertible Securities</t>
  </si>
  <si>
    <t>Convertibles</t>
  </si>
  <si>
    <t>BUY. FCVSX has outperformed  the funds in its Large Value category for the 3, 5 and 10 year comparison periods. Morningstar assigns its top rating of 5. Average PE is 16.8.</t>
  </si>
  <si>
    <t>Stocks</t>
  </si>
  <si>
    <t>VBISX</t>
  </si>
  <si>
    <t>Vanguard Short Term Bond Index</t>
  </si>
  <si>
    <t>FTFMX</t>
  </si>
  <si>
    <t>Fidelity Spartan NY Municipal Income</t>
  </si>
  <si>
    <t>US Treasury Note 2%</t>
  </si>
  <si>
    <t>US Treasury Note 1.625%</t>
  </si>
  <si>
    <t>US Treasury Note 2.375%</t>
  </si>
  <si>
    <t>Cash</t>
  </si>
  <si>
    <t>ACITX was down 1% in 2008. It has 77.5 of funds invested and 22.5% in cash. Its top investments are in Treasury 2% Notes, Treasurey 1.675% Notes and Treasury 2.675 notes.</t>
  </si>
  <si>
    <t>WAMU Mortgage</t>
  </si>
  <si>
    <t>Lehman Trust</t>
  </si>
  <si>
    <t xml:space="preserve">Thornburg Mortgage </t>
  </si>
  <si>
    <t>FNMA CMO 4.255``</t>
  </si>
  <si>
    <t>FHLMC CMO 4.25%</t>
  </si>
  <si>
    <t>ASARX is down 21% in 2008. Invests primarily in  bonds rated AAA, AA or not rated bonds. It has yield of 5.5%. Its top investments are in WAMU Mortgage Trust, Lehmann Trust and Thornburg Mortgage trust.</t>
  </si>
  <si>
    <t>FHLMC6.5%</t>
  </si>
  <si>
    <t>FNMA 7%</t>
  </si>
  <si>
    <t>Ford Motor 7.375%</t>
  </si>
  <si>
    <t>GMAC 6.875%</t>
  </si>
  <si>
    <t>FNMA 5.5%</t>
  </si>
  <si>
    <t>DODIX was down .3% in 2008. It invests primarily in AAA, BBB and A rated bonds. Top investments are in FHLMC 6.5%, FNMA 7% and Ford Motor Credit bonds..</t>
  </si>
  <si>
    <t>Echostar 7.125%</t>
  </si>
  <si>
    <t>Freescale 9.124%</t>
  </si>
  <si>
    <t>TI Acquistions 10.5%</t>
  </si>
  <si>
    <t>Freescale 8.875%</t>
  </si>
  <si>
    <t>Williams Co</t>
  </si>
  <si>
    <t>Not rated</t>
  </si>
  <si>
    <t>Below B</t>
  </si>
  <si>
    <t>`20</t>
  </si>
  <si>
    <t>FAGIX is down 32% in 2008. It invests primarily in Not rated, BBB or Below B rated bonds. Top investments are in Echostar,Freescale and TI Acquisition bonds . Yield is 10.5%.</t>
  </si>
  <si>
    <t>El Paso Pfd</t>
  </si>
  <si>
    <t>Bank of America Pfd</t>
  </si>
  <si>
    <t>Wachovia Pfd</t>
  </si>
  <si>
    <t>Peabody Energy bonds</t>
  </si>
  <si>
    <t>Chesapeake Energy Conv</t>
  </si>
  <si>
    <t>FCVSX was down 47.8% in 2008. It invests primarily Convertibles, Bonds and Prefered. Top investments are in El Paso Pfd, Bank of America PFd and Wachovia Pfd. Dividend yield is 5.5%.</t>
  </si>
  <si>
    <t>Treasury Note 2%</t>
  </si>
  <si>
    <t>Treasury Bond 3.625%</t>
  </si>
  <si>
    <t>Treasury Note 1.875%</t>
  </si>
  <si>
    <t>Treasury Bond 3.875%</t>
  </si>
  <si>
    <t>FINPX was down 2.3% in 2008. It invests primarily in AAA rated bonds. Top investments are in US Treasury Note 2%, US Treasury Note 2%, and Treasury Bond 3.625% . Yield is 9.2%.</t>
  </si>
  <si>
    <t>NY City bonds</t>
  </si>
  <si>
    <t>Ill Toll bonds</t>
  </si>
  <si>
    <t>FL Ed bonds</t>
  </si>
  <si>
    <t xml:space="preserve">Tobacco Setllement </t>
  </si>
  <si>
    <t>Calif State</t>
  </si>
  <si>
    <t xml:space="preserve">AA </t>
  </si>
  <si>
    <t>FLTMXX is up .9% in 2008. It invests primarily in A, AA or AAA rated bonds. Top investments are in New York City, Illinois Toll, and Florida Education bonds . Yield is 3.9%.</t>
  </si>
  <si>
    <t>Treasury Note 4.75%</t>
  </si>
  <si>
    <t>Treasury Bond 6.125%</t>
  </si>
  <si>
    <t>Treasury Note 2.75%</t>
  </si>
  <si>
    <t>Treasury Bond 6.25%</t>
  </si>
  <si>
    <t>Treasury (future)</t>
  </si>
  <si>
    <t>Corporate</t>
  </si>
  <si>
    <t>Treasuries</t>
  </si>
  <si>
    <t>Foreign Corp</t>
  </si>
  <si>
    <t>FSICX is down 11.4% in 2008. It invests primarily in US Corporate Bonds (30%) and in US Treasuries (16%). Its top investments are in Treasury Note 4.75%, US Treasury Bond 6.125%, and Treasury Note 2.75% bonds. Dividend yield is 6.4%.</t>
  </si>
  <si>
    <t>Treasury Note</t>
  </si>
  <si>
    <t>USTN 1.25%</t>
  </si>
  <si>
    <t>US Agency</t>
  </si>
  <si>
    <t>Mortgage</t>
  </si>
  <si>
    <t>FSTGX was up 10% in 2008. It invests primarily in AAA (92%) and in Non rated bonds (8%). Its top investments are in US Treasury Notes. Dividend yield is 3.2%.</t>
  </si>
  <si>
    <t>NY St Twy</t>
  </si>
  <si>
    <t>NY Conv Ctr</t>
  </si>
  <si>
    <t>NY Dorm auth</t>
  </si>
  <si>
    <t>NY Pwr Auth</t>
  </si>
  <si>
    <t>NY Urban Dev</t>
  </si>
  <si>
    <t>AA`</t>
  </si>
  <si>
    <t>FTFMX was down 2.5% in 2008. It invests primarily in AA, A and AAA NY bonds. Top investments are in NY Trans Auth, Conv Ctr Dev and Dorm Auth. Yield is 4.1%.</t>
  </si>
  <si>
    <t>HCA 9.25%</t>
  </si>
  <si>
    <t>Petroplus 7%</t>
  </si>
  <si>
    <t>Aramark 8.5%</t>
  </si>
  <si>
    <t>Engergy Future 10.875%</t>
  </si>
  <si>
    <t>Intelsat 11.25%</t>
  </si>
  <si>
    <t>JAHYX was down 19.5% in 2008. It invests primarily in B, BB or Below B rated bonds. Top investments are in HCA 9.25%, Petrtoplus 7%, and Aramark 8.5% . Yield is 11.1%.</t>
  </si>
  <si>
    <t>Canada Gov 5.25$</t>
  </si>
  <si>
    <t>Medco Health</t>
  </si>
  <si>
    <t>Mexico 8%</t>
  </si>
  <si>
    <t>Citi Gp 7.625%</t>
  </si>
  <si>
    <t>International Paper 7.95%</t>
  </si>
  <si>
    <t>LSBDX was down 21.8% in 2008. It invests primarily in BBB, A and AAA bonds. Top investments are in Canadian Govt, Medco Health and Mexico Bonds. Dividend yield is 9.6%.</t>
  </si>
  <si>
    <t>Trump Ent Resorts</t>
  </si>
  <si>
    <t>Cinemark</t>
  </si>
  <si>
    <t>Charter Comms Oper</t>
  </si>
  <si>
    <t>Orion Power</t>
  </si>
  <si>
    <t>Interpublic</t>
  </si>
  <si>
    <t xml:space="preserve">BB </t>
  </si>
  <si>
    <t>NTHEX is down 37.3% in 2008. It invests primarily in B, Below B and BBBrated bonds. Top investments are in Trump Ent Resort bonds, Cinemark, and Charter Comm bonds. Dividend yield is 13.4%.</t>
  </si>
  <si>
    <t>Fin Fut Euro</t>
  </si>
  <si>
    <t>Fin Fut UK</t>
  </si>
  <si>
    <t>Fin Fut Uk</t>
  </si>
  <si>
    <t>PHDAX was down 24% in 2008. It invests primaril in bonds rated B, BB and A. Its top investments are in Financial Futures on Euro. Dividend yield is 10%..</t>
  </si>
  <si>
    <t>FHLMC 7.5%</t>
  </si>
  <si>
    <t>USVA Vendee Mtg</t>
  </si>
  <si>
    <t>Vendee Mortgage</t>
  </si>
  <si>
    <t>Treasury Note 1.525%</t>
  </si>
  <si>
    <t>Ford Motor</t>
  </si>
  <si>
    <t>Energy Fut</t>
  </si>
  <si>
    <t>Freeport Mcmoran 8.375%</t>
  </si>
  <si>
    <t>Energy Fut Holdings</t>
  </si>
  <si>
    <t>PRHYX is down 24.5% in 2008. It invests primarily in B, BB, and Below B rated corporat bonds . Top investments are in Ford Motor, HCA and Energy Future bonds.. Dividend yield is 10.3%.</t>
  </si>
  <si>
    <t>IntelSat 9.5%</t>
  </si>
  <si>
    <t>Charter Comm refi 4.9%</t>
  </si>
  <si>
    <t>VWR FDG 10.25%</t>
  </si>
  <si>
    <t>HCA</t>
  </si>
  <si>
    <t>SPHIX was down 23.7% in 2008. It invests primarily in the B, BB and Below B rated bonds.. Top investments are in Intelsat, Charter Comm, and TI Acquisition bonds.. Dividend yield is 10.5%.</t>
  </si>
  <si>
    <t>Pittsburgh</t>
  </si>
  <si>
    <t>New Jersey Transit</t>
  </si>
  <si>
    <t>Puerto Rico Acqueduct</t>
  </si>
  <si>
    <t>Maryland St</t>
  </si>
  <si>
    <t>Mass.G. O</t>
  </si>
  <si>
    <t>TWTIX was down .3% in 2008. It invests primarily in AA, AAA and BBB municipal bonds. Top investments are in Pittsburgh Gen Ob, New Jersey Trans Auth and Puerto Rico Aqueduct bonds.. Dividend yield is 4%.</t>
  </si>
  <si>
    <t>Treasury bond 2.375%</t>
  </si>
  <si>
    <t>Treasury Note 4.625%</t>
  </si>
  <si>
    <t>Treasury Bond 1.75%</t>
  </si>
  <si>
    <t>Lombardy 5.8%</t>
  </si>
  <si>
    <t>FNMA 6%</t>
  </si>
  <si>
    <t>USAIX was down 5% in 2008. It invests primarily in AAA, A and BBB rated bonds. Top investments are in Treasury Bond  2.375%, Treasury Note 4.625% and Treasury Bond 1.75%. Yield is 4%.</t>
  </si>
  <si>
    <t>Tobacco Settle</t>
  </si>
  <si>
    <t>Wash DC Conv Ctr</t>
  </si>
  <si>
    <t>Brazos River Auth</t>
  </si>
  <si>
    <t>NY Gen Oblig</t>
  </si>
  <si>
    <t>Denver Heath Auth</t>
  </si>
  <si>
    <r>
      <t>USATX was down 7.4% in 2008. It invests primarily in the AA, BBB and AAAA bonds. Top investments are in Tobacco Settle 5</t>
    </r>
    <r>
      <rPr>
        <strike/>
        <sz val="10"/>
        <rFont val="Arial"/>
        <family val="2"/>
      </rPr>
      <t>%, Wash DC Conv Ctr 5</t>
    </r>
    <r>
      <rPr>
        <sz val="10"/>
        <rFont val="Arial"/>
        <family val="2"/>
      </rPr>
      <t>% and Brazos Riv Auth 5.375%.</t>
    </r>
    <r>
      <rPr>
        <sz val="10"/>
        <rFont val="Arial"/>
        <family val="2"/>
      </rPr>
      <t>. Dividend yield is 4.7%.</t>
    </r>
  </si>
  <si>
    <t>Leucadia Natl 8.65%</t>
  </si>
  <si>
    <t>Pxre Cap 8.85%</t>
  </si>
  <si>
    <t>Tfm Sa CV 9.375%</t>
  </si>
  <si>
    <t>Quest Comm 7.25%</t>
  </si>
  <si>
    <t>USHYX was down 28.1% in 2008. It invests primarily in B, BB or BBB rated bonds. Top investments are in FNMA 5.5%, Leucadia Natl 8.65% and Pxre Cap 8.85% . Yield is 20.2%.</t>
  </si>
  <si>
    <t>Treasury Bond 2.375%</t>
  </si>
  <si>
    <r>
      <t>FNMA 6</t>
    </r>
    <r>
      <rPr>
        <strike/>
        <sz val="10"/>
        <rFont val="Arial"/>
        <family val="2"/>
      </rPr>
      <t>%</t>
    </r>
  </si>
  <si>
    <t>USIBX is down 15.6% in 2008. It invests primarily in AAA, BBB and A rated bonds.. Top investments are in FNMA 5.5%, FNMA 6% and Treasury Bond 2.375%.. Dividend yield is 6.3%.</t>
  </si>
  <si>
    <t>Treasury Bond 7.5%</t>
  </si>
  <si>
    <t>Treasury Bond 8.75%</t>
  </si>
  <si>
    <t xml:space="preserve">A </t>
  </si>
  <si>
    <t>VBIIX was up 4.5% in 2008. It invests primarily in AAA, A and BBB rated bonds. Top investments are in Treasury Note, Treasury Note 4.625% and Treasury Bond 7.5%. Dividend yield is 4.7%.</t>
  </si>
  <si>
    <t>Treasury Note 3.125%</t>
  </si>
  <si>
    <t>Treasury Note 3.875%</t>
  </si>
  <si>
    <t>Treasury Note 4%</t>
  </si>
  <si>
    <t>VBISX was up 5.1% in 2008. It invests primarily in AAA, A, and BBB rated bonds. Top investments are in Treasury Notes.. Dividend yield is 3.8%.</t>
  </si>
  <si>
    <t>Treasury Note 6.5%</t>
  </si>
  <si>
    <t>VBMFX was up .5% in 2008. It invests primarily in AAA rated bonds. Top investments are in Treasury Notes. Dividend yield is 4.7%.</t>
  </si>
  <si>
    <t>Golden St 6.25%</t>
  </si>
  <si>
    <t>Econ Recov 5.25%</t>
  </si>
  <si>
    <t>Econ Reov 5%</t>
  </si>
  <si>
    <t>Econ Recov 5%</t>
  </si>
  <si>
    <t>Gen Ob bond 5%</t>
  </si>
  <si>
    <t>VCAIX was down 2.2% so far in 2008. Invests primarily in AA, AAA and A rated bonds.. Leading investments are in Golden St Tobacco, Cal Sate Econ recov bonds. Dividend yield is 4.1%</t>
  </si>
  <si>
    <t>GNMA 5%</t>
  </si>
  <si>
    <t>GNMA 6.5%</t>
  </si>
  <si>
    <t>GNMA 6^</t>
  </si>
  <si>
    <t>GNMA 5.5%</t>
  </si>
  <si>
    <t>VFIIX is up .7.3% in 2008. It invests only in AAA rated bonds. Top investments are in GNMA 5%, GNMA 6.5% and GNMA 5%.. Dividend yield is 4.9%.</t>
  </si>
  <si>
    <t>USTreasury 4%</t>
  </si>
  <si>
    <t>USTreasury 4.875%</t>
  </si>
  <si>
    <t>Freeprot Mcmoran 8.375%</t>
  </si>
  <si>
    <t>Ford 8.36%</t>
  </si>
  <si>
    <t>US Treasury Note 5.75%</t>
  </si>
  <si>
    <t>VWEHX was down 21.4% in 2008.  Invests primarily in B, BB and Below B rated bonds.  Top investments are us Treasury 4%, Treasury Note 4.875%, and Freeport Mcmoran 8.375%. Dividend yield is 10.1%.</t>
  </si>
  <si>
    <t>AT&amp;T</t>
  </si>
  <si>
    <t>Chevron</t>
  </si>
  <si>
    <t>General Electric</t>
  </si>
  <si>
    <t>Bank of America</t>
  </si>
  <si>
    <t>VWELX  was down 22.3% in 2008. It invests in Stocks 64.5% and Bonds 33.4%. Its top investments are AT&amp;T, Chevron, and General Electric. Dividend yield is 4.1%.</t>
  </si>
  <si>
    <t>Treasury bond 5%</t>
  </si>
  <si>
    <t>Ill Gen Ob 5.1%</t>
  </si>
  <si>
    <t>FHLBA 5.5%</t>
  </si>
  <si>
    <t>FHLMC 6.25%</t>
  </si>
  <si>
    <t>FNMA 6.625%</t>
  </si>
  <si>
    <t>VWESX is up 2% in 2008. It invests primarily in Corporate Bonds. Its top investments are Treasury Bond 5%, Ill Gen Ob 5.1% and FHLBA 5.5%. Dividend yield is 5.9%.</t>
  </si>
  <si>
    <t>JP Morgan</t>
  </si>
  <si>
    <t>FPL Gp</t>
  </si>
  <si>
    <t>US Bancorp</t>
  </si>
  <si>
    <t>Consumer Goods</t>
  </si>
  <si>
    <t>VWINX was down 9.9% in 2008. It invests primarily in the  Financial, Consumer Goods and Utllities industries. Top investments are in Bank of America, JP Morgan and FPL.. Dividend yield is 5.3%</t>
  </si>
  <si>
    <t>CMT Muni 4%</t>
  </si>
  <si>
    <t>Cal St Econ Recov 5%</t>
  </si>
  <si>
    <t>GA st Rd</t>
  </si>
  <si>
    <t>Gold St Tobacco</t>
  </si>
  <si>
    <t>VWITX was down .2% in 2008. It invests primarily in AA, AAA, and A rated bonds. Top investments are in CMT Muni 4% and Cal St econ recov 5%. Dividend yield is 4.2%.</t>
  </si>
  <si>
    <t>WFBIX</t>
  </si>
  <si>
    <t>MIXIX</t>
  </si>
  <si>
    <t>GBXIX</t>
  </si>
  <si>
    <t>PTTRX</t>
  </si>
  <si>
    <t>SAMIX</t>
  </si>
  <si>
    <t>PMDRX</t>
  </si>
  <si>
    <t>PMBIX</t>
  </si>
  <si>
    <t>SBBIX</t>
  </si>
  <si>
    <t>VBTIX</t>
  </si>
  <si>
    <t>VBTLX</t>
  </si>
  <si>
    <t>VITBX</t>
  </si>
  <si>
    <t>Barclays Global Inv Bond Index</t>
  </si>
  <si>
    <t>FNMA 5%</t>
  </si>
  <si>
    <t>FHLMC 5.5%</t>
  </si>
  <si>
    <t>FHLMC 6%</t>
  </si>
  <si>
    <t>WFBIX was up 8.8% in 2008. It invests primarily in Treasuries, Mortgages and Corporate bonds. Top investments are in Treasury Note, FNMA 5% and Treasury Bond 7. Dividend yield is 4.9%.</t>
  </si>
  <si>
    <t>Mainstay Indexed Bond</t>
  </si>
  <si>
    <t>Treasury Note 4.25%</t>
  </si>
  <si>
    <t xml:space="preserve">Treasury Note  </t>
  </si>
  <si>
    <t>Treasury Note 3.5%</t>
  </si>
  <si>
    <t>WIXIX was up 7.5% in 2008. It invests primarily in Mortgage, Treasuries and Corporate bonds. Top investments are in Treasury Note, Treasury Note 4.25% and Treasury Bond 7.5%. Dividend yield is 4.7%.</t>
  </si>
  <si>
    <t>Nationwide Bond Index</t>
  </si>
  <si>
    <t>FHLMC 5%</t>
  </si>
  <si>
    <t>FHLMC 4.5%</t>
  </si>
  <si>
    <t>Treasury Note 4.5%</t>
  </si>
  <si>
    <t>GBXIX was up 7.5% in 2008. It invests primarily in Mortgage, Treasuries amd Corporate bonds. Top investments are in FHLMC 5%, FNMA 5% Treasury Note 2.75%. Dividend yield is 4.6%.</t>
  </si>
  <si>
    <t>PIMCO Total Return</t>
  </si>
  <si>
    <t>FIN FUT EURO</t>
  </si>
  <si>
    <t>FIN FUT UK</t>
  </si>
  <si>
    <t>PTTRX was up 9.5% in 2008. It invests primarily in AAA, AA and A rated bonds. Top investments are in Financial Futures in Euro and UK.. Dividend yield is 5.1%.</t>
  </si>
  <si>
    <t>Ridgewoth Intermed Bond</t>
  </si>
  <si>
    <t>Treasury Note 2.5%</t>
  </si>
  <si>
    <t>GN 6.5%</t>
  </si>
  <si>
    <t>FNCL 5%</t>
  </si>
  <si>
    <t xml:space="preserve">Treasury Note </t>
  </si>
  <si>
    <t>Municipal</t>
  </si>
  <si>
    <t>SAMIX was up 7% in 2008. It invests primarily in Corporate, Treasuries and Municipal bonds. Top investments are in Treasury Note 4%, Treasury Note 2.5% and GN Bond 6.5%. Dividend yield is 4.6%.</t>
  </si>
  <si>
    <t>PIMCO Moderate Duration</t>
  </si>
  <si>
    <t>PMDRX was up 3.1% in 2008. It invests primarily in AAA, AA and A rated bonds. Top investments are in FIN FUT EURO. Dividend yield is 4.6%.</t>
  </si>
  <si>
    <t>PMBIX was up 4.2% in 2008. It invests primarily in AAA, Aa and BBB rated bonds. Top investments are in Financial Futures Euro. Dividend yield is 4.9%.</t>
  </si>
  <si>
    <t>Schroder Total Return</t>
  </si>
  <si>
    <t>Not Rated</t>
  </si>
  <si>
    <t>SBBIX was up 5.7% in 2008. It invests primarily in AAA rated bonds. Top investments are in FHLMC and FNMA Bonds. Dividend yield is 3.9%.</t>
  </si>
  <si>
    <t>VANGUARD Total Bond</t>
  </si>
  <si>
    <t>VBTLX was up 4% in 2008. It invests primarily in AAA, A and BBB rated bonds. Top investments are in Treasury Notes. Dividend yield is 4.8%.</t>
  </si>
  <si>
    <t>Symbol</t>
  </si>
  <si>
    <t>VIPSX</t>
  </si>
  <si>
    <t>VANGUARD INFLATION PROTECT</t>
  </si>
  <si>
    <t>HOLD. VFINX has paced or led the funds in its Large Blend category for the 3, 5 and 10  year comparison periods. Morningstar gives it a better than avg rating 4. Average PE is 15.7.</t>
  </si>
  <si>
    <t>Jenn</t>
  </si>
  <si>
    <t>Exxon Mobil</t>
  </si>
  <si>
    <t>Proctor&amp;Gamble</t>
  </si>
  <si>
    <t>Microsoft</t>
  </si>
  <si>
    <t>Johnson&amp;Johnson</t>
  </si>
  <si>
    <t>Healthcare</t>
  </si>
  <si>
    <t>VFINX is down 39% in 2008. Invests primarily in the Financial, Energy, and Healthcare industries. Its top investments are in ExxonMobil, General Electric, and Proctor&amp;Gamble. Dividend yield is 3.1%. Average PE is 12.4.</t>
  </si>
  <si>
    <t>Inflation Protection</t>
  </si>
  <si>
    <t>Compatibility Report for Bondfunds2016.xls</t>
  </si>
  <si>
    <t>Run on 1/2/2017 11:53</t>
  </si>
  <si>
    <t>If the workbook is saved in an earlier file format or opened in an earlier version of Microsoft Excel, the listed features will not be available.</t>
  </si>
  <si>
    <t>Minor loss of fidelity</t>
  </si>
  <si>
    <t># of occurrences</t>
  </si>
  <si>
    <t>Version</t>
  </si>
  <si>
    <t>Some cells or styles in this workbook contain formatting that is not supported by the selected file format. These formats will be converted to the closest format available.</t>
  </si>
  <si>
    <t>Excel 97-2003</t>
  </si>
  <si>
    <t>End17 NAV</t>
  </si>
  <si>
    <t>PTTPX</t>
  </si>
  <si>
    <t>End24 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</si>
</sst>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&quot;$&quot;#,##0.00\ ;\(&quot;$&quot;#,##0.00\)"/>
    <numFmt numFmtId="166" formatCode="0.0%"/>
    <numFmt numFmtId="167" formatCode="0.0"/>
    <numFmt numFmtId="168" formatCode="[$-409]d\-mmm\-yy;@"/>
  </numFmts>
  <fonts count="12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trike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color theme="3" tint="-0.499984740745262"/>
      <name val="Arial"/>
      <family val="2"/>
    </font>
    <font>
      <b/>
      <sz val="10"/>
      <color theme="3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164" fontId="0" fillId="0" borderId="0" xfId="0" applyNumberFormat="1"/>
    <xf numFmtId="0" fontId="1" fillId="0" borderId="0" xfId="1" applyAlignment="1" applyProtection="1"/>
    <xf numFmtId="0" fontId="2" fillId="0" borderId="0" xfId="0" applyFont="1"/>
    <xf numFmtId="167" fontId="0" fillId="0" borderId="0" xfId="0" applyNumberFormat="1"/>
    <xf numFmtId="10" fontId="0" fillId="0" borderId="0" xfId="0" applyNumberFormat="1"/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5" fillId="0" borderId="0" xfId="0" applyFont="1"/>
    <xf numFmtId="0" fontId="10" fillId="0" borderId="0" xfId="0" applyFont="1"/>
    <xf numFmtId="168" fontId="10" fillId="0" borderId="0" xfId="0" applyNumberFormat="1" applyFont="1" applyAlignment="1">
      <alignment wrapText="1"/>
    </xf>
    <xf numFmtId="0" fontId="10" fillId="0" borderId="0" xfId="0" applyFont="1" applyAlignment="1">
      <alignment wrapText="1"/>
    </xf>
    <xf numFmtId="10" fontId="10" fillId="0" borderId="0" xfId="0" applyNumberFormat="1" applyFont="1" applyAlignment="1">
      <alignment wrapText="1"/>
    </xf>
    <xf numFmtId="167" fontId="10" fillId="0" borderId="0" xfId="0" applyNumberFormat="1" applyFont="1"/>
    <xf numFmtId="0" fontId="6" fillId="0" borderId="0" xfId="1" applyFont="1" applyAlignment="1" applyProtection="1"/>
    <xf numFmtId="164" fontId="5" fillId="0" borderId="0" xfId="0" applyNumberFormat="1" applyFont="1"/>
    <xf numFmtId="10" fontId="10" fillId="0" borderId="0" xfId="0" applyNumberFormat="1" applyFont="1"/>
    <xf numFmtId="49" fontId="5" fillId="0" borderId="0" xfId="0" applyNumberFormat="1" applyFont="1" applyAlignment="1">
      <alignment horizontal="left"/>
    </xf>
    <xf numFmtId="166" fontId="5" fillId="0" borderId="0" xfId="0" applyNumberFormat="1" applyFont="1"/>
    <xf numFmtId="167" fontId="5" fillId="0" borderId="0" xfId="0" applyNumberFormat="1" applyFont="1" applyAlignment="1">
      <alignment horizontal="left"/>
    </xf>
    <xf numFmtId="49" fontId="5" fillId="0" borderId="0" xfId="0" applyNumberFormat="1" applyFont="1"/>
    <xf numFmtId="167" fontId="5" fillId="0" borderId="0" xfId="0" applyNumberFormat="1" applyFont="1"/>
    <xf numFmtId="0" fontId="5" fillId="0" borderId="0" xfId="0" quotePrefix="1" applyFont="1"/>
    <xf numFmtId="0" fontId="11" fillId="0" borderId="0" xfId="0" applyFont="1"/>
    <xf numFmtId="0" fontId="7" fillId="0" borderId="0" xfId="0" applyFont="1"/>
    <xf numFmtId="15" fontId="10" fillId="0" borderId="0" xfId="0" applyNumberFormat="1" applyFont="1"/>
    <xf numFmtId="165" fontId="10" fillId="0" borderId="0" xfId="0" applyNumberFormat="1" applyFont="1"/>
    <xf numFmtId="10" fontId="5" fillId="0" borderId="0" xfId="0" applyNumberFormat="1" applyFont="1"/>
    <xf numFmtId="0" fontId="8" fillId="0" borderId="0" xfId="0" applyFont="1"/>
    <xf numFmtId="49" fontId="5" fillId="0" borderId="0" xfId="0" quotePrefix="1" applyNumberFormat="1" applyFont="1"/>
    <xf numFmtId="0" fontId="5" fillId="0" borderId="0" xfId="0" applyFont="1" applyAlignment="1">
      <alignment wrapText="1"/>
    </xf>
    <xf numFmtId="0" fontId="9" fillId="0" borderId="0" xfId="0" applyFont="1"/>
    <xf numFmtId="164" fontId="4" fillId="0" borderId="0" xfId="0" applyNumberFormat="1" applyFont="1"/>
    <xf numFmtId="16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3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auto="1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Blue">
      <a:dk1>
        <a:sysClr val="windowText" lastClr="000000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quicktake.morningstar.com/fund/snapshot.asp?country=usa&amp;symbol=VWESX&amp;hsection=Quicktakes" TargetMode="External"/><Relationship Id="rId117" Type="http://schemas.openxmlformats.org/officeDocument/2006/relationships/hyperlink" Target="http://quicktake.morningstar.com/Fund/Snapshot.asp?Country=USA&amp;Symbol=VWEHX&amp;hsection=quote" TargetMode="External"/><Relationship Id="rId21" Type="http://schemas.openxmlformats.org/officeDocument/2006/relationships/hyperlink" Target="http://quicktake.morningstar.com/Fund/Snapshot.asp?Country=USA&amp;Symbol=VBMFX&amp;hsection=quote" TargetMode="External"/><Relationship Id="rId42" Type="http://schemas.openxmlformats.org/officeDocument/2006/relationships/hyperlink" Target="http://quicktake.morningstar.com/Fund/Snapshot.asp?Country=USA&amp;Symbol=VBIIX&amp;hsection=quote" TargetMode="External"/><Relationship Id="rId47" Type="http://schemas.openxmlformats.org/officeDocument/2006/relationships/hyperlink" Target="http://quicktake.morningstar.com/Fund/Snapshot.asp?Country=USA&amp;Symbol=VBIIX&amp;hsection=quote" TargetMode="External"/><Relationship Id="rId63" Type="http://schemas.openxmlformats.org/officeDocument/2006/relationships/hyperlink" Target="http://quicktake.morningstar.com/Fund/Snapshot.asp?Country=USA&amp;Symbol=PTTRX&amp;hsection=quote" TargetMode="External"/><Relationship Id="rId68" Type="http://schemas.openxmlformats.org/officeDocument/2006/relationships/hyperlink" Target="http://quicktake.morningstar.com/Fund/Snapshot.asp?Country=USA&amp;Symbol=VBTLX&amp;hsection=quote" TargetMode="External"/><Relationship Id="rId84" Type="http://schemas.openxmlformats.org/officeDocument/2006/relationships/hyperlink" Target="http://quicktake.morningstar.com/Fund/Snapshot.asp?Country=USA&amp;Symbol=VBMFX&amp;hsection=quote" TargetMode="External"/><Relationship Id="rId89" Type="http://schemas.openxmlformats.org/officeDocument/2006/relationships/hyperlink" Target="http://quicktake.morningstar.com/fund/snapshot.asp?country=usa&amp;symbol=VWINX&amp;hsection=Quicktakes" TargetMode="External"/><Relationship Id="rId112" Type="http://schemas.openxmlformats.org/officeDocument/2006/relationships/hyperlink" Target="http://quicktake.morningstar.com/Fund/Snapshot.asp?Country=USA&amp;Symbol=USATX&amp;hsection=quote" TargetMode="External"/><Relationship Id="rId16" Type="http://schemas.openxmlformats.org/officeDocument/2006/relationships/hyperlink" Target="http://quicktake.morningstar.com/fund/snapshot.asp?country=usa&amp;symbol=NTHEX&amp;hsection=Quicktakes" TargetMode="External"/><Relationship Id="rId107" Type="http://schemas.openxmlformats.org/officeDocument/2006/relationships/hyperlink" Target="http://quicktake.morningstar.com/Fund/Snapshot.asp?Country=USA&amp;Symbol=PRHYX&amp;hsection=quote" TargetMode="External"/><Relationship Id="rId11" Type="http://schemas.openxmlformats.org/officeDocument/2006/relationships/hyperlink" Target="http://quicktake.morningstar.com/Fund/Snapshot.asp?Country=USA&amp;Symbol=VWITX&amp;hsection=quote" TargetMode="External"/><Relationship Id="rId32" Type="http://schemas.openxmlformats.org/officeDocument/2006/relationships/hyperlink" Target="http://quicktake.morningstar.com/fund/snapshot.asp?country=usa&amp;symbol=FCVSX&amp;hsection=Quicktakes" TargetMode="External"/><Relationship Id="rId37" Type="http://schemas.openxmlformats.org/officeDocument/2006/relationships/hyperlink" Target="http://quicktake.morningstar.com/Fund/Snapshot.asp?Country=USA&amp;Symbol=MIXIX&amp;hsection=quote" TargetMode="External"/><Relationship Id="rId53" Type="http://schemas.openxmlformats.org/officeDocument/2006/relationships/hyperlink" Target="http://quicktake.morningstar.com/fund/snapshot.asp?country=usa&amp;symbol=VBIIX&amp;hsection=Quicktakes" TargetMode="External"/><Relationship Id="rId58" Type="http://schemas.openxmlformats.org/officeDocument/2006/relationships/hyperlink" Target="http://quicktake.morningstar.com/fund/snapshot.asp?country=usa&amp;symbol=VBIIX&amp;hsection=Quicktakes" TargetMode="External"/><Relationship Id="rId74" Type="http://schemas.openxmlformats.org/officeDocument/2006/relationships/hyperlink" Target="http://quicktake.morningstar.com/Fund/Snapshot.asp?Country=USA&amp;Symbol=VFIIX&amp;hsection=quote" TargetMode="External"/><Relationship Id="rId79" Type="http://schemas.openxmlformats.org/officeDocument/2006/relationships/hyperlink" Target="http://quicktake.morningstar.com/Fund/Snapshot.asp?Country=USA&amp;Symbol=VWITX&amp;hsection=quote" TargetMode="External"/><Relationship Id="rId102" Type="http://schemas.openxmlformats.org/officeDocument/2006/relationships/hyperlink" Target="http://quicktake.morningstar.com/Fund/Snapshot.asp?Country=USA&amp;Symbol=SBBIX&amp;hsection=quote" TargetMode="External"/><Relationship Id="rId123" Type="http://schemas.openxmlformats.org/officeDocument/2006/relationships/hyperlink" Target="http://quicktake.morningstar.com/Fund/Snapshot.asp?Country=USA&amp;Symbol=VWITX&amp;hsection=quote" TargetMode="External"/><Relationship Id="rId5" Type="http://schemas.openxmlformats.org/officeDocument/2006/relationships/hyperlink" Target="http://quicktake.morningstar.com/Fund/Snapshot.asp?Country=USA&amp;Symbol=VBIIX&amp;hsection=quote" TargetMode="External"/><Relationship Id="rId90" Type="http://schemas.openxmlformats.org/officeDocument/2006/relationships/hyperlink" Target="http://quicktake.morningstar.com/Fund/Snapshot.asp?Country=USA&amp;Symbol=USIBX&amp;hsection=quote" TargetMode="External"/><Relationship Id="rId95" Type="http://schemas.openxmlformats.org/officeDocument/2006/relationships/hyperlink" Target="http://quicktake.morningstar.com/Fund/Snapshot.asp?Country=USA&amp;Symbol=FLTMX&amp;hsection=quote" TargetMode="External"/><Relationship Id="rId22" Type="http://schemas.openxmlformats.org/officeDocument/2006/relationships/hyperlink" Target="http://quicktake.morningstar.com/fund/snapshot.asp?country=usa&amp;symbol=PRHYX&amp;hsection=Quicktakes" TargetMode="External"/><Relationship Id="rId27" Type="http://schemas.openxmlformats.org/officeDocument/2006/relationships/hyperlink" Target="http://quicktake.morningstar.com/fund/snapshot.asp?country=usa&amp;symbol=VWINX&amp;hsection=Quicktakes" TargetMode="External"/><Relationship Id="rId43" Type="http://schemas.openxmlformats.org/officeDocument/2006/relationships/hyperlink" Target="http://quicktake.morningstar.com/Fund/Snapshot.asp?Country=USA&amp;Symbol=VBIIX&amp;hsection=quote" TargetMode="External"/><Relationship Id="rId48" Type="http://schemas.openxmlformats.org/officeDocument/2006/relationships/hyperlink" Target="http://quicktake.morningstar.com/Fund/Snapshot.asp?Country=USA&amp;Symbol=VBIIX&amp;hsection=quote" TargetMode="External"/><Relationship Id="rId64" Type="http://schemas.openxmlformats.org/officeDocument/2006/relationships/hyperlink" Target="http://quicktake.morningstar.com/Fund/Snapshot.asp?Country=USA&amp;Symbol=PMDRX&amp;hsection=quote" TargetMode="External"/><Relationship Id="rId69" Type="http://schemas.openxmlformats.org/officeDocument/2006/relationships/hyperlink" Target="http://quicktake.morningstar.com/Fund/Snapshot.asp?Country=USA&amp;Symbol=DODIX&amp;hsection=quote" TargetMode="External"/><Relationship Id="rId113" Type="http://schemas.openxmlformats.org/officeDocument/2006/relationships/hyperlink" Target="http://quicktake.morningstar.com/Fund/Snapshot.asp?Country=USA&amp;Symbol=USIBX&amp;hsection=quote" TargetMode="External"/><Relationship Id="rId118" Type="http://schemas.openxmlformats.org/officeDocument/2006/relationships/hyperlink" Target="http://quicktake.morningstar.com/fund/snapshot.asp?country=usa&amp;symbol=VWELX&amp;hsection=Quicktakes" TargetMode="External"/><Relationship Id="rId80" Type="http://schemas.openxmlformats.org/officeDocument/2006/relationships/hyperlink" Target="http://quicktake.morningstar.com/Fund/Snapshot.asp?Country=USA&amp;Symbol=PHDAX&amp;hsection=quote" TargetMode="External"/><Relationship Id="rId85" Type="http://schemas.openxmlformats.org/officeDocument/2006/relationships/hyperlink" Target="http://quicktake.morningstar.com/Fund/Snapshot.asp?Country=USA&amp;Symbol=PRHYX&amp;hsection=quote" TargetMode="External"/><Relationship Id="rId12" Type="http://schemas.openxmlformats.org/officeDocument/2006/relationships/hyperlink" Target="http://quicktake.morningstar.com/Fund/Snapshot.asp?Country=USA&amp;Symbol=FAGIX&amp;hsection=quote" TargetMode="External"/><Relationship Id="rId17" Type="http://schemas.openxmlformats.org/officeDocument/2006/relationships/hyperlink" Target="http://quicktake.morningstar.com/Fund/Snapshot.asp?Country=USA&amp;Symbol=VCAIX&amp;hsection=quote" TargetMode="External"/><Relationship Id="rId33" Type="http://schemas.openxmlformats.org/officeDocument/2006/relationships/hyperlink" Target="http://quicktake.morningstar.com/fund/snapshot.asp?country=usa&amp;symbol=DODGX&amp;hsection=Quicktakes" TargetMode="External"/><Relationship Id="rId38" Type="http://schemas.openxmlformats.org/officeDocument/2006/relationships/hyperlink" Target="http://quicktake.morningstar.com/Fund/Snapshot.asp?Country=USA&amp;Symbol=VBIIX&amp;hsection=quote" TargetMode="External"/><Relationship Id="rId59" Type="http://schemas.openxmlformats.org/officeDocument/2006/relationships/hyperlink" Target="http://quicktake.morningstar.com/fund/snapshot.asp?country=usa&amp;symbol=VBIIX&amp;hsection=Quicktakes" TargetMode="External"/><Relationship Id="rId103" Type="http://schemas.openxmlformats.org/officeDocument/2006/relationships/hyperlink" Target="http://quicktake.morningstar.com/Fund/Snapshot.asp?Country=USA&amp;Symbol=VBTIX&amp;hsection=quote" TargetMode="External"/><Relationship Id="rId108" Type="http://schemas.openxmlformats.org/officeDocument/2006/relationships/hyperlink" Target="http://quicktake.morningstar.com/Fund/Snapshot.asp?Country=USA&amp;Symbol=PRHYX&amp;hsection=quote" TargetMode="External"/><Relationship Id="rId124" Type="http://schemas.openxmlformats.org/officeDocument/2006/relationships/hyperlink" Target="http://quicktake.morningstar.com/fund/snapshot.asp?country=usa&amp;symbol=VWINX&amp;hsection=Quicktakes" TargetMode="External"/><Relationship Id="rId54" Type="http://schemas.openxmlformats.org/officeDocument/2006/relationships/hyperlink" Target="http://quicktake.morningstar.com/fund/snapshot.asp?country=usa&amp;symbol=VBIIX&amp;hsection=Quicktakes" TargetMode="External"/><Relationship Id="rId70" Type="http://schemas.openxmlformats.org/officeDocument/2006/relationships/hyperlink" Target="http://quicktake.morningstar.com/Fund/Snapshot.asp?Country=USA&amp;Symbol=SPHIX&amp;hsection=quote" TargetMode="External"/><Relationship Id="rId75" Type="http://schemas.openxmlformats.org/officeDocument/2006/relationships/hyperlink" Target="http://quicktake.morningstar.com/Fund/Snapshot.asp?Country=USA&amp;Symbol=ASARX&amp;hsection=quote" TargetMode="External"/><Relationship Id="rId91" Type="http://schemas.openxmlformats.org/officeDocument/2006/relationships/hyperlink" Target="http://quicktake.morningstar.com/fund/snapshot.asp?country=usa&amp;symbol=VWELX&amp;hsection=Quicktakes" TargetMode="External"/><Relationship Id="rId96" Type="http://schemas.openxmlformats.org/officeDocument/2006/relationships/hyperlink" Target="http://quicktake.morningstar.com/Fund/Snapshot.asp?Country=USA&amp;Symbol=WFBIX&amp;hsection=quote" TargetMode="External"/><Relationship Id="rId1" Type="http://schemas.openxmlformats.org/officeDocument/2006/relationships/hyperlink" Target="http://quicktake.morningstar.com/Fund/Snapshot.asp?Country=USA&amp;Symbol=DODIX&amp;hsection=quote" TargetMode="External"/><Relationship Id="rId6" Type="http://schemas.openxmlformats.org/officeDocument/2006/relationships/hyperlink" Target="http://quicktake.morningstar.com/Fund/Snapshot.asp?Country=USA&amp;Symbol=VFIIX&amp;hsection=quote" TargetMode="External"/><Relationship Id="rId23" Type="http://schemas.openxmlformats.org/officeDocument/2006/relationships/hyperlink" Target="http://quicktake.morningstar.com/Fund/Snapshot.asp?Country=USA&amp;Symbol=PRHYX&amp;hsection=quote" TargetMode="External"/><Relationship Id="rId28" Type="http://schemas.openxmlformats.org/officeDocument/2006/relationships/hyperlink" Target="http://quicktake.morningstar.com/Fund/Snapshot.asp?Country=USA&amp;Symbol=USIBX&amp;hsection=quote" TargetMode="External"/><Relationship Id="rId49" Type="http://schemas.openxmlformats.org/officeDocument/2006/relationships/hyperlink" Target="http://quicktake.morningstar.com/Fund/Snapshot.asp?Country=USA&amp;Symbol=VBIIX&amp;hsection=quote" TargetMode="External"/><Relationship Id="rId114" Type="http://schemas.openxmlformats.org/officeDocument/2006/relationships/hyperlink" Target="http://quicktake.morningstar.com/fund/snapshot.asp?country=usa&amp;symbol=USHYX&amp;hsection=Quicktakes" TargetMode="External"/><Relationship Id="rId119" Type="http://schemas.openxmlformats.org/officeDocument/2006/relationships/hyperlink" Target="http://quicktake.morningstar.com/fund/snapshot.asp?country=usa&amp;symbol=VFINX&amp;hsection=Quicktakes" TargetMode="External"/><Relationship Id="rId44" Type="http://schemas.openxmlformats.org/officeDocument/2006/relationships/hyperlink" Target="http://quicktake.morningstar.com/Fund/Snapshot.asp?Country=USA&amp;Symbol=VBIIX&amp;hsection=quote" TargetMode="External"/><Relationship Id="rId60" Type="http://schemas.openxmlformats.org/officeDocument/2006/relationships/hyperlink" Target="http://quicktake.morningstar.com/fund/snapshot.asp?country=usa&amp;symbol=VBIIX&amp;hsection=Quicktakes" TargetMode="External"/><Relationship Id="rId65" Type="http://schemas.openxmlformats.org/officeDocument/2006/relationships/hyperlink" Target="http://quicktake.morningstar.com/Fund/Snapshot.asp?Country=USA&amp;Symbol=PMBIX&amp;hsection=quote" TargetMode="External"/><Relationship Id="rId81" Type="http://schemas.openxmlformats.org/officeDocument/2006/relationships/hyperlink" Target="http://quicktake.morningstar.com/Fund/Snapshot.asp?Country=USA&amp;Symbol=VCAIX&amp;hsection=quote" TargetMode="External"/><Relationship Id="rId86" Type="http://schemas.openxmlformats.org/officeDocument/2006/relationships/hyperlink" Target="http://quicktake.morningstar.com/Fund/Snapshot.asp?Country=USA&amp;Symbol=SNGVX&amp;hsection=quote" TargetMode="External"/><Relationship Id="rId13" Type="http://schemas.openxmlformats.org/officeDocument/2006/relationships/hyperlink" Target="http://quicktake.morningstar.com/fund/snapshot.asp?country=usa&amp;symbol=FAGIX&amp;hsection=Quicktakes" TargetMode="External"/><Relationship Id="rId18" Type="http://schemas.openxmlformats.org/officeDocument/2006/relationships/hyperlink" Target="http://quicktake.morningstar.com/Fund/Snapshot.asp?Country=USA&amp;Symbol=FINPX&amp;hsection=quote" TargetMode="External"/><Relationship Id="rId39" Type="http://schemas.openxmlformats.org/officeDocument/2006/relationships/hyperlink" Target="http://quicktake.morningstar.com/Fund/Snapshot.asp?Country=USA&amp;Symbol=VBIIX&amp;hsection=quote" TargetMode="External"/><Relationship Id="rId109" Type="http://schemas.openxmlformats.org/officeDocument/2006/relationships/hyperlink" Target="http://quicktake.morningstar.com/Fund/Snapshot.asp?Country=USA&amp;Symbol=USATX&amp;hsection=quote" TargetMode="External"/><Relationship Id="rId34" Type="http://schemas.openxmlformats.org/officeDocument/2006/relationships/hyperlink" Target="http://quicktake.morningstar.com/Fund/Snapshot.asp?Country=USA&amp;Symbol=VBIIX&amp;hsection=quote" TargetMode="External"/><Relationship Id="rId50" Type="http://schemas.openxmlformats.org/officeDocument/2006/relationships/hyperlink" Target="http://quicktake.morningstar.com/fund/snapshot.asp?country=usa&amp;symbol=VBIIX&amp;hsection=Quicktakes" TargetMode="External"/><Relationship Id="rId55" Type="http://schemas.openxmlformats.org/officeDocument/2006/relationships/hyperlink" Target="http://quicktake.morningstar.com/fund/snapshot.asp?country=usa&amp;symbol=VBIIX&amp;hsection=Quicktakes" TargetMode="External"/><Relationship Id="rId76" Type="http://schemas.openxmlformats.org/officeDocument/2006/relationships/hyperlink" Target="http://quicktake.morningstar.com/Fund/Snapshot.asp?Country=USA&amp;Symbol=USATX&amp;hsection=quote" TargetMode="External"/><Relationship Id="rId97" Type="http://schemas.openxmlformats.org/officeDocument/2006/relationships/hyperlink" Target="http://quicktake.morningstar.com/Fund/Snapshot.asp?Country=USA&amp;Symbol=MIXIX&amp;hsection=quote" TargetMode="External"/><Relationship Id="rId104" Type="http://schemas.openxmlformats.org/officeDocument/2006/relationships/hyperlink" Target="http://quicktake.morningstar.com/Fund/Snapshot.asp?Country=USA&amp;Symbol=VBTLX&amp;hsection=quote" TargetMode="External"/><Relationship Id="rId120" Type="http://schemas.openxmlformats.org/officeDocument/2006/relationships/hyperlink" Target="http://quicktake.morningstar.com/fund/snapshot.asp?country=usa&amp;symbol=VFINX&amp;hsection=Quicktakes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http://quicktake.morningstar.com/Fund/Snapshot.asp?Country=USA&amp;Symbol=ASARX&amp;hsection=quote" TargetMode="External"/><Relationship Id="rId71" Type="http://schemas.openxmlformats.org/officeDocument/2006/relationships/hyperlink" Target="http://quicktake.morningstar.com/Fund/Snapshot.asp?Country=USA&amp;Symbol=USAIX&amp;hsection=quote" TargetMode="External"/><Relationship Id="rId92" Type="http://schemas.openxmlformats.org/officeDocument/2006/relationships/hyperlink" Target="http://quicktake.morningstar.com/fund/snapshot.asp?country=usa&amp;symbol=USHYX&amp;hsection=Quicktakes" TargetMode="External"/><Relationship Id="rId2" Type="http://schemas.openxmlformats.org/officeDocument/2006/relationships/hyperlink" Target="http://quicktake.morningstar.com/Fund/Snapshot.asp?Country=USA&amp;Symbol=SPHIX&amp;hsection=quote" TargetMode="External"/><Relationship Id="rId29" Type="http://schemas.openxmlformats.org/officeDocument/2006/relationships/hyperlink" Target="http://quicktake.morningstar.com/fund/snapshot.asp?country=usa&amp;symbol=VWELX&amp;hsection=Quicktakes" TargetMode="External"/><Relationship Id="rId24" Type="http://schemas.openxmlformats.org/officeDocument/2006/relationships/hyperlink" Target="http://quicktake.morningstar.com/Fund/Snapshot.asp?Country=USA&amp;Symbol=SNGVX&amp;hsection=quote" TargetMode="External"/><Relationship Id="rId40" Type="http://schemas.openxmlformats.org/officeDocument/2006/relationships/hyperlink" Target="http://quicktake.morningstar.com/Fund/Snapshot.asp?Country=USA&amp;Symbol=VBIIX&amp;hsection=quote" TargetMode="External"/><Relationship Id="rId45" Type="http://schemas.openxmlformats.org/officeDocument/2006/relationships/hyperlink" Target="http://quicktake.morningstar.com/Fund/Snapshot.asp?Country=USA&amp;Symbol=VBIIX&amp;hsection=quote" TargetMode="External"/><Relationship Id="rId66" Type="http://schemas.openxmlformats.org/officeDocument/2006/relationships/hyperlink" Target="http://quicktake.morningstar.com/Fund/Snapshot.asp?Country=USA&amp;Symbol=SBBIX&amp;hsection=quote" TargetMode="External"/><Relationship Id="rId87" Type="http://schemas.openxmlformats.org/officeDocument/2006/relationships/hyperlink" Target="http://quicktake.morningstar.com/fund/snapshot.asp?country=usa&amp;symbol=FSTGX&amp;hsection=Quicktakes" TargetMode="External"/><Relationship Id="rId110" Type="http://schemas.openxmlformats.org/officeDocument/2006/relationships/hyperlink" Target="http://quicktake.morningstar.com/Fund/Snapshot.asp?Country=USA&amp;Symbol=USIBX&amp;hsection=quote" TargetMode="External"/><Relationship Id="rId115" Type="http://schemas.openxmlformats.org/officeDocument/2006/relationships/hyperlink" Target="http://quicktake.morningstar.com/Fund/Snapshot.asp?Country=USA&amp;Symbol=VWEHX&amp;hsection=quote" TargetMode="External"/><Relationship Id="rId61" Type="http://schemas.openxmlformats.org/officeDocument/2006/relationships/hyperlink" Target="http://quicktake.morningstar.com/fund/snapshot.asp?country=usa&amp;symbol=VBIIX&amp;hsection=Quicktakes" TargetMode="External"/><Relationship Id="rId82" Type="http://schemas.openxmlformats.org/officeDocument/2006/relationships/hyperlink" Target="http://quicktake.morningstar.com/Fund/Snapshot.asp?Country=USA&amp;Symbol=FINPX&amp;hsection=quote" TargetMode="External"/><Relationship Id="rId19" Type="http://schemas.openxmlformats.org/officeDocument/2006/relationships/hyperlink" Target="http://quicktake.morningstar.com/Fund/Snapshot.asp?Country=USA&amp;Symbol=FLTMX&amp;hsection=quote" TargetMode="External"/><Relationship Id="rId14" Type="http://schemas.openxmlformats.org/officeDocument/2006/relationships/hyperlink" Target="http://quicktake.morningstar.com/Fund/Snapshot.asp?Country=USA&amp;Symbol=NTHEX&amp;hsection=quote" TargetMode="External"/><Relationship Id="rId30" Type="http://schemas.openxmlformats.org/officeDocument/2006/relationships/hyperlink" Target="http://quicktake.morningstar.com/fund/snapshot.asp?country=usa&amp;symbol=USHYX&amp;hsection=Quicktakes" TargetMode="External"/><Relationship Id="rId35" Type="http://schemas.openxmlformats.org/officeDocument/2006/relationships/hyperlink" Target="http://quicktake.morningstar.com/Fund/Snapshot.asp?Country=USA&amp;Symbol=FLTMX&amp;hsection=quote" TargetMode="External"/><Relationship Id="rId56" Type="http://schemas.openxmlformats.org/officeDocument/2006/relationships/hyperlink" Target="http://quicktake.morningstar.com/fund/snapshot.asp?country=usa&amp;symbol=VBIIX&amp;hsection=Quicktakes" TargetMode="External"/><Relationship Id="rId77" Type="http://schemas.openxmlformats.org/officeDocument/2006/relationships/hyperlink" Target="http://quicktake.morningstar.com/Fund/Snapshot.asp?Country=USA&amp;Symbol=ACITX&amp;hsection=quote" TargetMode="External"/><Relationship Id="rId100" Type="http://schemas.openxmlformats.org/officeDocument/2006/relationships/hyperlink" Target="http://quicktake.morningstar.com/Fund/Snapshot.asp?Country=USA&amp;Symbol=PMDRX&amp;hsection=quote" TargetMode="External"/><Relationship Id="rId105" Type="http://schemas.openxmlformats.org/officeDocument/2006/relationships/hyperlink" Target="http://quicktake.morningstar.com/fund/snapshot.asp?country=usa&amp;symbol=VFINX&amp;hsection=Quicktakes" TargetMode="External"/><Relationship Id="rId8" Type="http://schemas.openxmlformats.org/officeDocument/2006/relationships/hyperlink" Target="http://quicktake.morningstar.com/Fund/Snapshot.asp?Country=USA&amp;Symbol=USATX&amp;hsection=quote" TargetMode="External"/><Relationship Id="rId51" Type="http://schemas.openxmlformats.org/officeDocument/2006/relationships/hyperlink" Target="http://quicktake.morningstar.com/fund/snapshot.asp?country=usa&amp;symbol=VBIIX&amp;hsection=Quicktakes" TargetMode="External"/><Relationship Id="rId72" Type="http://schemas.openxmlformats.org/officeDocument/2006/relationships/hyperlink" Target="http://quicktake.morningstar.com/Fund/Snapshot.asp?Country=USA&amp;Symbol=VWEHX&amp;hsection=quote" TargetMode="External"/><Relationship Id="rId93" Type="http://schemas.openxmlformats.org/officeDocument/2006/relationships/hyperlink" Target="http://quicktake.morningstar.com/fund/snapshot.asp?country=usa&amp;symbol=FSICX&amp;hsection=Quicktakes" TargetMode="External"/><Relationship Id="rId98" Type="http://schemas.openxmlformats.org/officeDocument/2006/relationships/hyperlink" Target="http://quicktake.morningstar.com/Fund/Snapshot.asp?Country=USA&amp;Symbol=GBXIX&amp;hsection=quote" TargetMode="External"/><Relationship Id="rId121" Type="http://schemas.openxmlformats.org/officeDocument/2006/relationships/hyperlink" Target="http://quicktake.morningstar.com/Fund/Snapshot.asp?Country=USA&amp;Symbol=VWITX&amp;hsection=quote" TargetMode="External"/><Relationship Id="rId3" Type="http://schemas.openxmlformats.org/officeDocument/2006/relationships/hyperlink" Target="http://quicktake.morningstar.com/Fund/Snapshot.asp?Country=USA&amp;Symbol=USAIX&amp;hsection=quote" TargetMode="External"/><Relationship Id="rId25" Type="http://schemas.openxmlformats.org/officeDocument/2006/relationships/hyperlink" Target="http://quicktake.morningstar.com/fund/snapshot.asp?country=usa&amp;symbol=FSTGX&amp;hsection=Quicktakes" TargetMode="External"/><Relationship Id="rId46" Type="http://schemas.openxmlformats.org/officeDocument/2006/relationships/hyperlink" Target="http://quicktake.morningstar.com/Fund/Snapshot.asp?Country=USA&amp;Symbol=VBIIX&amp;hsection=quote" TargetMode="External"/><Relationship Id="rId67" Type="http://schemas.openxmlformats.org/officeDocument/2006/relationships/hyperlink" Target="http://quicktake.morningstar.com/Fund/Snapshot.asp?Country=USA&amp;Symbol=VBTIX&amp;hsection=quote" TargetMode="External"/><Relationship Id="rId116" Type="http://schemas.openxmlformats.org/officeDocument/2006/relationships/hyperlink" Target="http://quicktake.morningstar.com/fund/snapshot.asp?country=usa&amp;symbol=VWELX&amp;hsection=Quicktakes" TargetMode="External"/><Relationship Id="rId20" Type="http://schemas.openxmlformats.org/officeDocument/2006/relationships/hyperlink" Target="http://quicktake.morningstar.com/Fund/Snapshot.asp?Country=USA&amp;Symbol=LSBDX&amp;hsection=quote" TargetMode="External"/><Relationship Id="rId41" Type="http://schemas.openxmlformats.org/officeDocument/2006/relationships/hyperlink" Target="http://quicktake.morningstar.com/Fund/Snapshot.asp?Country=USA&amp;Symbol=VBIIX&amp;hsection=quote" TargetMode="External"/><Relationship Id="rId62" Type="http://schemas.openxmlformats.org/officeDocument/2006/relationships/hyperlink" Target="http://quicktake.morningstar.com/Fund/Snapshot.asp?Country=USA&amp;Symbol=GBXIX&amp;hsection=quote" TargetMode="External"/><Relationship Id="rId83" Type="http://schemas.openxmlformats.org/officeDocument/2006/relationships/hyperlink" Target="http://quicktake.morningstar.com/Fund/Snapshot.asp?Country=USA&amp;Symbol=FLTMX&amp;hsection=quote" TargetMode="External"/><Relationship Id="rId88" Type="http://schemas.openxmlformats.org/officeDocument/2006/relationships/hyperlink" Target="http://quicktake.morningstar.com/fund/snapshot.asp?country=usa&amp;symbol=VWESX&amp;hsection=Quicktakes" TargetMode="External"/><Relationship Id="rId111" Type="http://schemas.openxmlformats.org/officeDocument/2006/relationships/hyperlink" Target="http://quicktake.morningstar.com/fund/snapshot.asp?country=usa&amp;symbol=USHYX&amp;hsection=Quicktakes" TargetMode="External"/><Relationship Id="rId15" Type="http://schemas.openxmlformats.org/officeDocument/2006/relationships/hyperlink" Target="http://quicktake.morningstar.com/Fund/Snapshot.asp?Country=USA&amp;Symbol=PHDAX&amp;hsection=quote" TargetMode="External"/><Relationship Id="rId36" Type="http://schemas.openxmlformats.org/officeDocument/2006/relationships/hyperlink" Target="http://quicktake.morningstar.com/Fund/Snapshot.asp?Country=USA&amp;Symbol=WFBIX&amp;hsection=quote" TargetMode="External"/><Relationship Id="rId57" Type="http://schemas.openxmlformats.org/officeDocument/2006/relationships/hyperlink" Target="http://quicktake.morningstar.com/fund/snapshot.asp?country=usa&amp;symbol=VBIIX&amp;hsection=Quicktakes" TargetMode="External"/><Relationship Id="rId106" Type="http://schemas.openxmlformats.org/officeDocument/2006/relationships/hyperlink" Target="http://quicktake.morningstar.com/fund/snapshot.asp?country=usa&amp;symbol=VFINX&amp;hsection=Quicktakes" TargetMode="External"/><Relationship Id="rId10" Type="http://schemas.openxmlformats.org/officeDocument/2006/relationships/hyperlink" Target="http://quicktake.morningstar.com/Fund/Snapshot.asp?Country=USA&amp;Symbol=TWTIX&amp;hsection=quote" TargetMode="External"/><Relationship Id="rId31" Type="http://schemas.openxmlformats.org/officeDocument/2006/relationships/hyperlink" Target="http://quicktake.morningstar.com/fund/snapshot.asp?country=usa&amp;symbol=FSICX&amp;hsection=Quicktakes" TargetMode="External"/><Relationship Id="rId52" Type="http://schemas.openxmlformats.org/officeDocument/2006/relationships/hyperlink" Target="http://quicktake.morningstar.com/fund/snapshot.asp?country=usa&amp;symbol=VBIIX&amp;hsection=Quicktakes" TargetMode="External"/><Relationship Id="rId73" Type="http://schemas.openxmlformats.org/officeDocument/2006/relationships/hyperlink" Target="http://quicktake.morningstar.com/Fund/Snapshot.asp?Country=USA&amp;Symbol=VBIIX&amp;hsection=quote" TargetMode="External"/><Relationship Id="rId78" Type="http://schemas.openxmlformats.org/officeDocument/2006/relationships/hyperlink" Target="http://quicktake.morningstar.com/Fund/Snapshot.asp?Country=USA&amp;Symbol=TWTIX&amp;hsection=quote" TargetMode="External"/><Relationship Id="rId94" Type="http://schemas.openxmlformats.org/officeDocument/2006/relationships/hyperlink" Target="http://quicktake.morningstar.com/Fund/Snapshot.asp?Country=USA&amp;Symbol=VBIIX&amp;hsection=quote" TargetMode="External"/><Relationship Id="rId99" Type="http://schemas.openxmlformats.org/officeDocument/2006/relationships/hyperlink" Target="http://quicktake.morningstar.com/Fund/Snapshot.asp?Country=USA&amp;Symbol=PTTRX&amp;hsection=quote" TargetMode="External"/><Relationship Id="rId101" Type="http://schemas.openxmlformats.org/officeDocument/2006/relationships/hyperlink" Target="http://quicktake.morningstar.com/Fund/Snapshot.asp?Country=USA&amp;Symbol=PMBIX&amp;hsection=quote" TargetMode="External"/><Relationship Id="rId122" Type="http://schemas.openxmlformats.org/officeDocument/2006/relationships/hyperlink" Target="http://quicktake.morningstar.com/fund/snapshot.asp?country=usa&amp;symbol=VWINX&amp;hsection=Quicktakes" TargetMode="External"/><Relationship Id="rId4" Type="http://schemas.openxmlformats.org/officeDocument/2006/relationships/hyperlink" Target="http://quicktake.morningstar.com/Fund/Snapshot.asp?Country=USA&amp;Symbol=VWEHX&amp;hsection=quote" TargetMode="External"/><Relationship Id="rId9" Type="http://schemas.openxmlformats.org/officeDocument/2006/relationships/hyperlink" Target="http://quicktake.morningstar.com/Fund/Snapshot.asp?Country=USA&amp;Symbol=ACITX&amp;hsection=quote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://quicktake.morningstar.com/fund/snapshot.asp?country=usa&amp;symbol=FSTGX&amp;hsection=Quicktakes" TargetMode="External"/><Relationship Id="rId21" Type="http://schemas.openxmlformats.org/officeDocument/2006/relationships/hyperlink" Target="http://quicktake.morningstar.com/Fund/Snapshot.asp?Country=USA&amp;Symbol=VCAIX&amp;hsection=quote" TargetMode="External"/><Relationship Id="rId42" Type="http://schemas.openxmlformats.org/officeDocument/2006/relationships/hyperlink" Target="http://quicktake.morningstar.com/Fund/Snapshot.asp?Country=USA&amp;Symbol=SPHIX&amp;hsection=quote" TargetMode="External"/><Relationship Id="rId47" Type="http://schemas.openxmlformats.org/officeDocument/2006/relationships/hyperlink" Target="http://quicktake.morningstar.com/Fund/Snapshot.asp?Country=USA&amp;Symbol=ASARX&amp;hsection=quote" TargetMode="External"/><Relationship Id="rId63" Type="http://schemas.openxmlformats.org/officeDocument/2006/relationships/hyperlink" Target="http://quicktake.morningstar.com/fund/snapshot.asp?country=usa&amp;symbol=USHYX&amp;hsection=Quicktakes" TargetMode="External"/><Relationship Id="rId68" Type="http://schemas.openxmlformats.org/officeDocument/2006/relationships/hyperlink" Target="http://quicktake.morningstar.com/Fund/Snapshot.asp?Country=USA&amp;Symbol=GBXIX&amp;hsection=quote" TargetMode="External"/><Relationship Id="rId2" Type="http://schemas.openxmlformats.org/officeDocument/2006/relationships/hyperlink" Target="http://quicktake.morningstar.com/fund/snapshot.asp?country=usa&amp;symbol=FINPX&amp;hsection=Quicktakes" TargetMode="External"/><Relationship Id="rId16" Type="http://schemas.openxmlformats.org/officeDocument/2006/relationships/hyperlink" Target="http://quicktake.morningstar.com/Fund/Snapshot.asp?Country=USA&amp;Symbol=USATX&amp;hsection=quote" TargetMode="External"/><Relationship Id="rId29" Type="http://schemas.openxmlformats.org/officeDocument/2006/relationships/hyperlink" Target="http://quicktake.morningstar.com/Fund/Snapshot.asp?Country=USA&amp;Symbol=USIBX&amp;hsection=quote" TargetMode="External"/><Relationship Id="rId11" Type="http://schemas.openxmlformats.org/officeDocument/2006/relationships/hyperlink" Target="http://quicktake.morningstar.com/Fund/Snapshot.asp?Country=USA&amp;Symbol=USAIX&amp;hsection=quote" TargetMode="External"/><Relationship Id="rId24" Type="http://schemas.openxmlformats.org/officeDocument/2006/relationships/hyperlink" Target="http://quicktake.morningstar.com/Fund/Snapshot.asp?Country=USA&amp;Symbol=PRHYX&amp;hsection=quote" TargetMode="External"/><Relationship Id="rId32" Type="http://schemas.openxmlformats.org/officeDocument/2006/relationships/hyperlink" Target="http://quicktake.morningstar.com/Fund/Snapshot.asp?Country=USA&amp;Symbol=VBIIX&amp;hsection=quote" TargetMode="External"/><Relationship Id="rId37" Type="http://schemas.openxmlformats.org/officeDocument/2006/relationships/hyperlink" Target="http://quicktake.morningstar.com/Fund/Snapshot.asp?Country=USA&amp;Symbol=PMDRX&amp;hsection=quote" TargetMode="External"/><Relationship Id="rId40" Type="http://schemas.openxmlformats.org/officeDocument/2006/relationships/hyperlink" Target="http://quicktake.morningstar.com/Fund/Snapshot.asp?Country=USA&amp;Symbol=VBTLX&amp;hsection=quote" TargetMode="External"/><Relationship Id="rId45" Type="http://schemas.openxmlformats.org/officeDocument/2006/relationships/hyperlink" Target="http://quicktake.morningstar.com/Fund/Snapshot.asp?Country=USA&amp;Symbol=VBIIX&amp;hsection=quote" TargetMode="External"/><Relationship Id="rId53" Type="http://schemas.openxmlformats.org/officeDocument/2006/relationships/hyperlink" Target="http://quicktake.morningstar.com/Fund/Snapshot.asp?Country=USA&amp;Symbol=VCAIX&amp;hsection=quote" TargetMode="External"/><Relationship Id="rId58" Type="http://schemas.openxmlformats.org/officeDocument/2006/relationships/hyperlink" Target="http://quicktake.morningstar.com/fund/snapshot.asp?country=usa&amp;symbol=FSTGX&amp;hsection=Quicktakes" TargetMode="External"/><Relationship Id="rId66" Type="http://schemas.openxmlformats.org/officeDocument/2006/relationships/hyperlink" Target="http://quicktake.morningstar.com/Fund/Snapshot.asp?Country=USA&amp;Symbol=WFBIX&amp;hsection=quote" TargetMode="External"/><Relationship Id="rId74" Type="http://schemas.openxmlformats.org/officeDocument/2006/relationships/hyperlink" Target="http://quicktake.morningstar.com/fund/snapshot.asp?country=usa&amp;symbol=VFINX&amp;hsection=Quicktakes" TargetMode="External"/><Relationship Id="rId5" Type="http://schemas.openxmlformats.org/officeDocument/2006/relationships/hyperlink" Target="http://quicktake.morningstar.com/fund/snapshot.asp?country=usa&amp;symbol=VWINX&amp;hsection=Quicktakes" TargetMode="External"/><Relationship Id="rId61" Type="http://schemas.openxmlformats.org/officeDocument/2006/relationships/hyperlink" Target="http://quicktake.morningstar.com/Fund/Snapshot.asp?Country=USA&amp;Symbol=USIBX&amp;hsection=quote" TargetMode="External"/><Relationship Id="rId19" Type="http://schemas.openxmlformats.org/officeDocument/2006/relationships/hyperlink" Target="http://quicktake.morningstar.com/Fund/Snapshot.asp?Country=USA&amp;Symbol=VWITX&amp;hsection=quote" TargetMode="External"/><Relationship Id="rId14" Type="http://schemas.openxmlformats.org/officeDocument/2006/relationships/hyperlink" Target="http://quicktake.morningstar.com/Fund/Snapshot.asp?Country=USA&amp;Symbol=VFIIX&amp;hsection=quote" TargetMode="External"/><Relationship Id="rId22" Type="http://schemas.openxmlformats.org/officeDocument/2006/relationships/hyperlink" Target="http://quicktake.morningstar.com/Fund/Snapshot.asp?Country=USA&amp;Symbol=FLTMX&amp;hsection=quote" TargetMode="External"/><Relationship Id="rId27" Type="http://schemas.openxmlformats.org/officeDocument/2006/relationships/hyperlink" Target="http://quicktake.morningstar.com/fund/snapshot.asp?country=usa&amp;symbol=VWESX&amp;hsection=Quicktakes" TargetMode="External"/><Relationship Id="rId30" Type="http://schemas.openxmlformats.org/officeDocument/2006/relationships/hyperlink" Target="http://quicktake.morningstar.com/fund/snapshot.asp?country=usa&amp;symbol=VWELX&amp;hsection=Quicktakes" TargetMode="External"/><Relationship Id="rId35" Type="http://schemas.openxmlformats.org/officeDocument/2006/relationships/hyperlink" Target="http://quicktake.morningstar.com/Fund/Snapshot.asp?Country=USA&amp;Symbol=MIXIX&amp;hsection=quote" TargetMode="External"/><Relationship Id="rId43" Type="http://schemas.openxmlformats.org/officeDocument/2006/relationships/hyperlink" Target="http://quicktake.morningstar.com/Fund/Snapshot.asp?Country=USA&amp;Symbol=USAIX&amp;hsection=quote" TargetMode="External"/><Relationship Id="rId48" Type="http://schemas.openxmlformats.org/officeDocument/2006/relationships/hyperlink" Target="http://quicktake.morningstar.com/Fund/Snapshot.asp?Country=USA&amp;Symbol=USATX&amp;hsection=quote" TargetMode="External"/><Relationship Id="rId56" Type="http://schemas.openxmlformats.org/officeDocument/2006/relationships/hyperlink" Target="http://quicktake.morningstar.com/Fund/Snapshot.asp?Country=USA&amp;Symbol=PRHYX&amp;hsection=quote" TargetMode="External"/><Relationship Id="rId64" Type="http://schemas.openxmlformats.org/officeDocument/2006/relationships/hyperlink" Target="http://quicktake.morningstar.com/Fund/Snapshot.asp?Country=USA&amp;Symbol=VBIIX&amp;hsection=quote" TargetMode="External"/><Relationship Id="rId69" Type="http://schemas.openxmlformats.org/officeDocument/2006/relationships/hyperlink" Target="http://quicktake.morningstar.com/Fund/Snapshot.asp?Country=USA&amp;Symbol=PMDRX&amp;hsection=quote" TargetMode="External"/><Relationship Id="rId8" Type="http://schemas.openxmlformats.org/officeDocument/2006/relationships/hyperlink" Target="http://quicktake.morningstar.com/fund/snapshot.asp?country=usa&amp;symbol=VBIIX&amp;hsection=Quicktakes" TargetMode="External"/><Relationship Id="rId51" Type="http://schemas.openxmlformats.org/officeDocument/2006/relationships/hyperlink" Target="http://quicktake.morningstar.com/Fund/Snapshot.asp?Country=USA&amp;Symbol=VWITX&amp;hsection=quote" TargetMode="External"/><Relationship Id="rId72" Type="http://schemas.openxmlformats.org/officeDocument/2006/relationships/hyperlink" Target="http://quicktake.morningstar.com/Fund/Snapshot.asp?Country=USA&amp;Symbol=VBTLX&amp;hsection=quote" TargetMode="External"/><Relationship Id="rId3" Type="http://schemas.openxmlformats.org/officeDocument/2006/relationships/hyperlink" Target="http://quicktake.morningstar.com/fund/snapshot.asp?country=usa&amp;symbol=VWESX&amp;hsection=Quicktakes" TargetMode="External"/><Relationship Id="rId12" Type="http://schemas.openxmlformats.org/officeDocument/2006/relationships/hyperlink" Target="http://quicktake.morningstar.com/Fund/Snapshot.asp?Country=USA&amp;Symbol=VWEHX&amp;hsection=quote" TargetMode="External"/><Relationship Id="rId17" Type="http://schemas.openxmlformats.org/officeDocument/2006/relationships/hyperlink" Target="http://quicktake.morningstar.com/Fund/Snapshot.asp?Country=USA&amp;Symbol=ACITX&amp;hsection=quote" TargetMode="External"/><Relationship Id="rId25" Type="http://schemas.openxmlformats.org/officeDocument/2006/relationships/hyperlink" Target="http://quicktake.morningstar.com/Fund/Snapshot.asp?Country=USA&amp;Symbol=SNGVX&amp;hsection=quote" TargetMode="External"/><Relationship Id="rId33" Type="http://schemas.openxmlformats.org/officeDocument/2006/relationships/hyperlink" Target="http://quicktake.morningstar.com/Fund/Snapshot.asp?Country=USA&amp;Symbol=FLTMX&amp;hsection=quote" TargetMode="External"/><Relationship Id="rId38" Type="http://schemas.openxmlformats.org/officeDocument/2006/relationships/hyperlink" Target="http://quicktake.morningstar.com/Fund/Snapshot.asp?Country=USA&amp;Symbol=PMBIX&amp;hsection=quote" TargetMode="External"/><Relationship Id="rId46" Type="http://schemas.openxmlformats.org/officeDocument/2006/relationships/hyperlink" Target="http://quicktake.morningstar.com/Fund/Snapshot.asp?Country=USA&amp;Symbol=VFIIX&amp;hsection=quote" TargetMode="External"/><Relationship Id="rId59" Type="http://schemas.openxmlformats.org/officeDocument/2006/relationships/hyperlink" Target="http://quicktake.morningstar.com/fund/snapshot.asp?country=usa&amp;symbol=VWESX&amp;hsection=Quicktakes" TargetMode="External"/><Relationship Id="rId67" Type="http://schemas.openxmlformats.org/officeDocument/2006/relationships/hyperlink" Target="http://quicktake.morningstar.com/Fund/Snapshot.asp?Country=USA&amp;Symbol=MIXIX&amp;hsection=quote" TargetMode="External"/><Relationship Id="rId20" Type="http://schemas.openxmlformats.org/officeDocument/2006/relationships/hyperlink" Target="http://quicktake.morningstar.com/Fund/Snapshot.asp?Country=USA&amp;Symbol=PHDAX&amp;hsection=quote" TargetMode="External"/><Relationship Id="rId41" Type="http://schemas.openxmlformats.org/officeDocument/2006/relationships/hyperlink" Target="http://quicktake.morningstar.com/Fund/Snapshot.asp?Country=USA&amp;Symbol=DODIX&amp;hsection=quote" TargetMode="External"/><Relationship Id="rId54" Type="http://schemas.openxmlformats.org/officeDocument/2006/relationships/hyperlink" Target="http://quicktake.morningstar.com/Fund/Snapshot.asp?Country=USA&amp;Symbol=FLTMX&amp;hsection=quote" TargetMode="External"/><Relationship Id="rId62" Type="http://schemas.openxmlformats.org/officeDocument/2006/relationships/hyperlink" Target="http://quicktake.morningstar.com/fund/snapshot.asp?country=usa&amp;symbol=VWELX&amp;hsection=Quicktakes" TargetMode="External"/><Relationship Id="rId70" Type="http://schemas.openxmlformats.org/officeDocument/2006/relationships/hyperlink" Target="http://quicktake.morningstar.com/Fund/Snapshot.asp?Country=USA&amp;Symbol=PMBIX&amp;hsection=quote" TargetMode="External"/><Relationship Id="rId75" Type="http://schemas.openxmlformats.org/officeDocument/2006/relationships/printerSettings" Target="../printerSettings/printerSettings2.bin"/><Relationship Id="rId1" Type="http://schemas.openxmlformats.org/officeDocument/2006/relationships/hyperlink" Target="http://quicktake.morningstar.com/Fund/Snapshot.asp?Country=USA&amp;Symbol=FINPX&amp;hsection=quote" TargetMode="External"/><Relationship Id="rId6" Type="http://schemas.openxmlformats.org/officeDocument/2006/relationships/hyperlink" Target="http://quicktake.morningstar.com/fund/snapshot.asp?country=usa&amp;symbol=VWINX&amp;hsection=Quicktakes" TargetMode="External"/><Relationship Id="rId15" Type="http://schemas.openxmlformats.org/officeDocument/2006/relationships/hyperlink" Target="http://quicktake.morningstar.com/Fund/Snapshot.asp?Country=USA&amp;Symbol=ASARX&amp;hsection=quote" TargetMode="External"/><Relationship Id="rId23" Type="http://schemas.openxmlformats.org/officeDocument/2006/relationships/hyperlink" Target="http://quicktake.morningstar.com/Fund/Snapshot.asp?Country=USA&amp;Symbol=VBMFX&amp;hsection=quote" TargetMode="External"/><Relationship Id="rId28" Type="http://schemas.openxmlformats.org/officeDocument/2006/relationships/hyperlink" Target="http://quicktake.morningstar.com/fund/snapshot.asp?country=usa&amp;symbol=VWINX&amp;hsection=Quicktakes" TargetMode="External"/><Relationship Id="rId36" Type="http://schemas.openxmlformats.org/officeDocument/2006/relationships/hyperlink" Target="http://quicktake.morningstar.com/Fund/Snapshot.asp?Country=USA&amp;Symbol=GBXIX&amp;hsection=quote" TargetMode="External"/><Relationship Id="rId49" Type="http://schemas.openxmlformats.org/officeDocument/2006/relationships/hyperlink" Target="http://quicktake.morningstar.com/Fund/Snapshot.asp?Country=USA&amp;Symbol=ACITX&amp;hsection=quote" TargetMode="External"/><Relationship Id="rId57" Type="http://schemas.openxmlformats.org/officeDocument/2006/relationships/hyperlink" Target="http://quicktake.morningstar.com/Fund/Snapshot.asp?Country=USA&amp;Symbol=SNGVX&amp;hsection=quote" TargetMode="External"/><Relationship Id="rId10" Type="http://schemas.openxmlformats.org/officeDocument/2006/relationships/hyperlink" Target="http://quicktake.morningstar.com/Fund/Snapshot.asp?Country=USA&amp;Symbol=SPHIX&amp;hsection=quote" TargetMode="External"/><Relationship Id="rId31" Type="http://schemas.openxmlformats.org/officeDocument/2006/relationships/hyperlink" Target="http://quicktake.morningstar.com/fund/snapshot.asp?country=usa&amp;symbol=USHYX&amp;hsection=Quicktakes" TargetMode="External"/><Relationship Id="rId44" Type="http://schemas.openxmlformats.org/officeDocument/2006/relationships/hyperlink" Target="http://quicktake.morningstar.com/Fund/Snapshot.asp?Country=USA&amp;Symbol=VWEHX&amp;hsection=quote" TargetMode="External"/><Relationship Id="rId52" Type="http://schemas.openxmlformats.org/officeDocument/2006/relationships/hyperlink" Target="http://quicktake.morningstar.com/Fund/Snapshot.asp?Country=USA&amp;Symbol=PHDAX&amp;hsection=quote" TargetMode="External"/><Relationship Id="rId60" Type="http://schemas.openxmlformats.org/officeDocument/2006/relationships/hyperlink" Target="http://quicktake.morningstar.com/fund/snapshot.asp?country=usa&amp;symbol=VWINX&amp;hsection=Quicktakes" TargetMode="External"/><Relationship Id="rId65" Type="http://schemas.openxmlformats.org/officeDocument/2006/relationships/hyperlink" Target="http://quicktake.morningstar.com/Fund/Snapshot.asp?Country=USA&amp;Symbol=FLTMX&amp;hsection=quote" TargetMode="External"/><Relationship Id="rId73" Type="http://schemas.openxmlformats.org/officeDocument/2006/relationships/hyperlink" Target="http://quicktake.morningstar.com/fund/snapshot.asp?country=usa&amp;symbol=VFINX&amp;hsection=Quicktakes" TargetMode="External"/><Relationship Id="rId4" Type="http://schemas.openxmlformats.org/officeDocument/2006/relationships/hyperlink" Target="http://quicktake.morningstar.com/fund/snapshot.asp?country=usa&amp;symbol=VWESX&amp;hsection=Quicktakes" TargetMode="External"/><Relationship Id="rId9" Type="http://schemas.openxmlformats.org/officeDocument/2006/relationships/hyperlink" Target="http://quicktake.morningstar.com/Fund/Snapshot.asp?Country=USA&amp;Symbol=DODIX&amp;hsection=quote" TargetMode="External"/><Relationship Id="rId13" Type="http://schemas.openxmlformats.org/officeDocument/2006/relationships/hyperlink" Target="http://quicktake.morningstar.com/Fund/Snapshot.asp?Country=USA&amp;Symbol=VBIIX&amp;hsection=quote" TargetMode="External"/><Relationship Id="rId18" Type="http://schemas.openxmlformats.org/officeDocument/2006/relationships/hyperlink" Target="http://quicktake.morningstar.com/Fund/Snapshot.asp?Country=USA&amp;Symbol=TWTIX&amp;hsection=quote" TargetMode="External"/><Relationship Id="rId39" Type="http://schemas.openxmlformats.org/officeDocument/2006/relationships/hyperlink" Target="http://quicktake.morningstar.com/Fund/Snapshot.asp?Country=USA&amp;Symbol=VBTIX&amp;hsection=quote" TargetMode="External"/><Relationship Id="rId34" Type="http://schemas.openxmlformats.org/officeDocument/2006/relationships/hyperlink" Target="http://quicktake.morningstar.com/Fund/Snapshot.asp?Country=USA&amp;Symbol=WFBIX&amp;hsection=quote" TargetMode="External"/><Relationship Id="rId50" Type="http://schemas.openxmlformats.org/officeDocument/2006/relationships/hyperlink" Target="http://quicktake.morningstar.com/Fund/Snapshot.asp?Country=USA&amp;Symbol=TWTIX&amp;hsection=quote" TargetMode="External"/><Relationship Id="rId55" Type="http://schemas.openxmlformats.org/officeDocument/2006/relationships/hyperlink" Target="http://quicktake.morningstar.com/Fund/Snapshot.asp?Country=USA&amp;Symbol=VBMFX&amp;hsection=quote" TargetMode="External"/><Relationship Id="rId7" Type="http://schemas.openxmlformats.org/officeDocument/2006/relationships/hyperlink" Target="http://quicktake.morningstar.com/Fund/Snapshot.asp?Country=USA&amp;Symbol=VBIIX&amp;hsection=quote" TargetMode="External"/><Relationship Id="rId71" Type="http://schemas.openxmlformats.org/officeDocument/2006/relationships/hyperlink" Target="http://quicktake.morningstar.com/Fund/Snapshot.asp?Country=USA&amp;Symbol=VBTIX&amp;hsection=quo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73"/>
  <sheetViews>
    <sheetView tabSelected="1" topLeftCell="A4" zoomScale="117" zoomScaleNormal="115" workbookViewId="0">
      <selection activeCell="D36" sqref="D36"/>
    </sheetView>
  </sheetViews>
  <sheetFormatPr defaultColWidth="9.1796875" defaultRowHeight="12.5" x14ac:dyDescent="0.25"/>
  <cols>
    <col min="1" max="1" width="9.1796875" style="14"/>
    <col min="2" max="2" width="30.26953125" style="14" bestFit="1" customWidth="1"/>
    <col min="3" max="3" width="9.453125" style="14" bestFit="1" customWidth="1"/>
    <col min="4" max="4" width="9.26953125" style="14" bestFit="1" customWidth="1"/>
    <col min="5" max="6" width="9.1796875" style="33" customWidth="1"/>
    <col min="7" max="7" width="7.81640625" style="14" customWidth="1"/>
    <col min="8" max="10" width="9.26953125" style="14" bestFit="1" customWidth="1"/>
    <col min="11" max="11" width="9.1796875" style="27" customWidth="1"/>
    <col min="12" max="12" width="9.26953125" style="14" bestFit="1" customWidth="1"/>
    <col min="13" max="13" width="13.26953125" style="14" bestFit="1" customWidth="1"/>
    <col min="14" max="14" width="13.7265625" style="14" customWidth="1"/>
    <col min="15" max="16384" width="9.1796875" style="14"/>
  </cols>
  <sheetData>
    <row r="1" spans="1:35" ht="25" x14ac:dyDescent="0.25">
      <c r="A1" s="14" t="s">
        <v>365</v>
      </c>
      <c r="B1" s="15" t="s">
        <v>57</v>
      </c>
      <c r="C1" s="16">
        <f>SUM(B36)</f>
        <v>45691</v>
      </c>
      <c r="D1" s="17" t="s">
        <v>387</v>
      </c>
      <c r="E1" s="18" t="s">
        <v>58</v>
      </c>
      <c r="F1" s="18"/>
      <c r="G1" s="17" t="s">
        <v>59</v>
      </c>
      <c r="H1" s="17" t="s">
        <v>60</v>
      </c>
      <c r="I1" s="17" t="s">
        <v>61</v>
      </c>
      <c r="J1" s="17" t="s">
        <v>62</v>
      </c>
      <c r="K1" s="17" t="s">
        <v>63</v>
      </c>
      <c r="L1" s="17" t="s">
        <v>64</v>
      </c>
      <c r="M1" s="19" t="s">
        <v>65</v>
      </c>
      <c r="N1" s="15" t="s">
        <v>66</v>
      </c>
      <c r="O1" s="15" t="s">
        <v>67</v>
      </c>
      <c r="P1" s="14" t="s">
        <v>77</v>
      </c>
      <c r="Q1" s="14" t="s">
        <v>68</v>
      </c>
      <c r="R1" s="14" t="s">
        <v>69</v>
      </c>
      <c r="S1" s="14" t="s">
        <v>70</v>
      </c>
      <c r="T1" s="14" t="s">
        <v>71</v>
      </c>
      <c r="U1" s="14" t="s">
        <v>72</v>
      </c>
      <c r="V1" s="14" t="s">
        <v>73</v>
      </c>
      <c r="W1" s="14" t="s">
        <v>74</v>
      </c>
      <c r="X1" s="14" t="s">
        <v>75</v>
      </c>
      <c r="Y1" s="14" t="s">
        <v>76</v>
      </c>
      <c r="Z1" s="14" t="s">
        <v>77</v>
      </c>
      <c r="AA1" s="14" t="s">
        <v>78</v>
      </c>
      <c r="AB1" s="14" t="s">
        <v>79</v>
      </c>
      <c r="AC1" s="14" t="s">
        <v>80</v>
      </c>
      <c r="AD1" s="14" t="s">
        <v>81</v>
      </c>
      <c r="AE1" s="14" t="s">
        <v>82</v>
      </c>
      <c r="AF1" s="14" t="s">
        <v>83</v>
      </c>
      <c r="AG1" s="14" t="s">
        <v>84</v>
      </c>
      <c r="AH1" s="14" t="s">
        <v>85</v>
      </c>
      <c r="AI1" s="14" t="s">
        <v>86</v>
      </c>
    </row>
    <row r="2" spans="1:35" ht="13" x14ac:dyDescent="0.3">
      <c r="A2" s="20" t="s">
        <v>16</v>
      </c>
      <c r="B2" s="15" t="s">
        <v>39</v>
      </c>
      <c r="C2" s="38">
        <v>10.6</v>
      </c>
      <c r="D2" s="38">
        <v>10.6</v>
      </c>
      <c r="E2" s="22">
        <f t="shared" ref="E2:E36" si="0">SUM(C2-D2)/D2</f>
        <v>0</v>
      </c>
      <c r="F2" s="3">
        <v>1.68</v>
      </c>
      <c r="G2" s="15">
        <v>1.1000000000000001</v>
      </c>
      <c r="H2" s="15">
        <v>1.1000000000000001</v>
      </c>
      <c r="I2" s="15">
        <v>4.8</v>
      </c>
      <c r="J2" s="15">
        <v>4.5</v>
      </c>
      <c r="K2" s="15">
        <v>4.5999999999999996</v>
      </c>
      <c r="L2" s="15">
        <v>4.4000000000000004</v>
      </c>
      <c r="M2" s="19">
        <v>2</v>
      </c>
      <c r="N2" s="15">
        <v>0</v>
      </c>
      <c r="O2" s="15" t="s">
        <v>18</v>
      </c>
      <c r="P2" s="20" t="s">
        <v>16</v>
      </c>
      <c r="Q2" s="14" t="s">
        <v>19</v>
      </c>
      <c r="R2" s="14">
        <v>121</v>
      </c>
      <c r="S2" s="14">
        <v>3</v>
      </c>
      <c r="U2" s="14" t="s">
        <v>144</v>
      </c>
      <c r="V2" s="14" t="s">
        <v>145</v>
      </c>
      <c r="W2" s="14" t="s">
        <v>146</v>
      </c>
      <c r="X2" s="14" t="s">
        <v>144</v>
      </c>
      <c r="Y2" s="14" t="s">
        <v>145</v>
      </c>
      <c r="Z2" s="14" t="s">
        <v>16</v>
      </c>
      <c r="AA2" s="23" t="s">
        <v>15</v>
      </c>
      <c r="AB2" s="24">
        <v>0.77</v>
      </c>
      <c r="AC2" s="25" t="s">
        <v>147</v>
      </c>
      <c r="AD2" s="24">
        <v>0.22500000000000001</v>
      </c>
      <c r="AE2" s="25"/>
      <c r="AF2" s="24"/>
      <c r="AG2" s="14">
        <v>22.5</v>
      </c>
      <c r="AH2" s="21">
        <f t="shared" ref="AH2:AH7" si="1">SUM(C2*AG2)</f>
        <v>238.5</v>
      </c>
      <c r="AI2" s="26" t="s">
        <v>148</v>
      </c>
    </row>
    <row r="3" spans="1:35" x14ac:dyDescent="0.25">
      <c r="A3" s="20" t="s">
        <v>22</v>
      </c>
      <c r="B3" s="15" t="s">
        <v>23</v>
      </c>
      <c r="C3" s="1">
        <v>6.81</v>
      </c>
      <c r="D3" s="1">
        <v>6.81</v>
      </c>
      <c r="E3" s="22">
        <f t="shared" si="0"/>
        <v>0</v>
      </c>
      <c r="F3">
        <v>0</v>
      </c>
      <c r="G3" s="15">
        <v>1.5</v>
      </c>
      <c r="H3" s="15">
        <v>1.1000000000000001</v>
      </c>
      <c r="I3" s="15">
        <v>2.7</v>
      </c>
      <c r="J3" s="15">
        <v>1.4</v>
      </c>
      <c r="K3" s="15">
        <v>0.4</v>
      </c>
      <c r="L3" s="15">
        <v>1.2</v>
      </c>
      <c r="M3" s="19">
        <v>1.5</v>
      </c>
      <c r="N3" s="15">
        <v>0</v>
      </c>
      <c r="O3" s="15" t="s">
        <v>24</v>
      </c>
      <c r="P3" s="20" t="s">
        <v>22</v>
      </c>
      <c r="Q3" s="14" t="s">
        <v>25</v>
      </c>
      <c r="R3" s="14">
        <v>121</v>
      </c>
      <c r="S3" s="14">
        <v>3</v>
      </c>
      <c r="U3" s="14" t="s">
        <v>149</v>
      </c>
      <c r="V3" s="14" t="s">
        <v>150</v>
      </c>
      <c r="W3" s="14" t="s">
        <v>151</v>
      </c>
      <c r="X3" s="14" t="s">
        <v>152</v>
      </c>
      <c r="Y3" s="14" t="s">
        <v>153</v>
      </c>
      <c r="Z3" s="14" t="s">
        <v>22</v>
      </c>
      <c r="AA3" s="23" t="s">
        <v>45</v>
      </c>
      <c r="AB3" s="24">
        <v>0.66</v>
      </c>
      <c r="AC3" s="25" t="s">
        <v>108</v>
      </c>
      <c r="AD3" s="24">
        <v>0.13400000000000001</v>
      </c>
      <c r="AE3" s="25" t="s">
        <v>109</v>
      </c>
      <c r="AF3" s="24">
        <v>0.11</v>
      </c>
      <c r="AG3" s="25">
        <v>11</v>
      </c>
      <c r="AH3" s="21">
        <f t="shared" si="1"/>
        <v>74.91</v>
      </c>
      <c r="AI3" s="26" t="s">
        <v>154</v>
      </c>
    </row>
    <row r="4" spans="1:35" x14ac:dyDescent="0.25">
      <c r="A4" s="20" t="s">
        <v>26</v>
      </c>
      <c r="B4" s="15" t="s">
        <v>27</v>
      </c>
      <c r="C4" s="39">
        <v>12.46</v>
      </c>
      <c r="D4" s="39">
        <v>12.38</v>
      </c>
      <c r="E4" s="22">
        <f t="shared" si="0"/>
        <v>6.4620355411954822E-3</v>
      </c>
      <c r="F4" s="40">
        <v>0.65</v>
      </c>
      <c r="G4" s="15">
        <v>4.5999999999999996</v>
      </c>
      <c r="H4" s="15">
        <v>3.4</v>
      </c>
      <c r="I4" s="15">
        <v>6</v>
      </c>
      <c r="J4" s="15">
        <v>5.5</v>
      </c>
      <c r="K4" s="15">
        <v>5.4</v>
      </c>
      <c r="L4" s="15">
        <v>4.5</v>
      </c>
      <c r="M4" s="19">
        <v>3.1</v>
      </c>
      <c r="N4" s="15">
        <v>0</v>
      </c>
      <c r="O4" s="15" t="s">
        <v>9</v>
      </c>
      <c r="P4" s="20" t="s">
        <v>26</v>
      </c>
      <c r="Q4" s="14" t="s">
        <v>28</v>
      </c>
      <c r="R4" s="14">
        <v>495</v>
      </c>
      <c r="S4" s="14">
        <v>4</v>
      </c>
      <c r="U4" s="14" t="s">
        <v>155</v>
      </c>
      <c r="V4" s="14" t="s">
        <v>156</v>
      </c>
      <c r="W4" s="14" t="s">
        <v>157</v>
      </c>
      <c r="X4" s="14" t="s">
        <v>158</v>
      </c>
      <c r="Y4" s="14" t="s">
        <v>159</v>
      </c>
      <c r="Z4" s="14" t="s">
        <v>26</v>
      </c>
      <c r="AA4" s="23" t="s">
        <v>45</v>
      </c>
      <c r="AB4" s="24">
        <v>0.6</v>
      </c>
      <c r="AC4" s="25" t="s">
        <v>6</v>
      </c>
      <c r="AD4" s="24">
        <v>0.125</v>
      </c>
      <c r="AE4" s="25" t="s">
        <v>29</v>
      </c>
      <c r="AF4" s="24">
        <v>0.09</v>
      </c>
      <c r="AG4" s="25">
        <v>6.7</v>
      </c>
      <c r="AH4" s="21">
        <f t="shared" si="1"/>
        <v>83.482000000000014</v>
      </c>
      <c r="AI4" s="26" t="s">
        <v>160</v>
      </c>
    </row>
    <row r="5" spans="1:35" x14ac:dyDescent="0.25">
      <c r="A5" s="20" t="s">
        <v>97</v>
      </c>
      <c r="B5" s="15" t="s">
        <v>98</v>
      </c>
      <c r="C5" s="39">
        <v>10.1</v>
      </c>
      <c r="D5" s="39">
        <v>10.035</v>
      </c>
      <c r="E5" s="22">
        <f t="shared" si="0"/>
        <v>6.4773293472844542E-3</v>
      </c>
      <c r="F5" s="40">
        <v>0.64</v>
      </c>
      <c r="G5" s="15">
        <v>3.5</v>
      </c>
      <c r="H5" s="15">
        <v>3.4</v>
      </c>
      <c r="I5" s="15">
        <v>4.4000000000000004</v>
      </c>
      <c r="J5" s="15">
        <v>4.7</v>
      </c>
      <c r="K5" s="15">
        <v>4.0999999999999996</v>
      </c>
      <c r="L5" s="15">
        <v>3.8</v>
      </c>
      <c r="M5" s="19">
        <v>2.4</v>
      </c>
      <c r="N5" s="15">
        <v>0</v>
      </c>
      <c r="O5" s="15" t="s">
        <v>40</v>
      </c>
      <c r="P5" s="20" t="s">
        <v>97</v>
      </c>
      <c r="R5" s="14" t="e">
        <f>IF(#REF!&gt;#REF!,2,0)</f>
        <v>#REF!</v>
      </c>
      <c r="S5" s="14">
        <v>4</v>
      </c>
      <c r="T5" s="14">
        <f>IF(I5&gt;J5,2,0)</f>
        <v>0</v>
      </c>
      <c r="U5" s="14" t="s">
        <v>181</v>
      </c>
      <c r="V5" s="14" t="s">
        <v>182</v>
      </c>
      <c r="W5" s="14" t="s">
        <v>183</v>
      </c>
      <c r="X5" s="14" t="s">
        <v>184</v>
      </c>
      <c r="Y5" s="14" t="s">
        <v>185</v>
      </c>
      <c r="Z5" s="14" t="s">
        <v>97</v>
      </c>
      <c r="AA5" s="23" t="s">
        <v>186</v>
      </c>
      <c r="AB5" s="24">
        <v>0.34</v>
      </c>
      <c r="AC5" s="25" t="s">
        <v>29</v>
      </c>
      <c r="AD5" s="24">
        <v>0.32</v>
      </c>
      <c r="AE5" s="25" t="s">
        <v>45</v>
      </c>
      <c r="AF5" s="24">
        <v>0.27</v>
      </c>
      <c r="AG5" s="27">
        <v>2.2000000000000002</v>
      </c>
      <c r="AH5" s="21">
        <f t="shared" si="1"/>
        <v>22.220000000000002</v>
      </c>
      <c r="AI5" s="26" t="s">
        <v>187</v>
      </c>
    </row>
    <row r="6" spans="1:35" x14ac:dyDescent="0.25">
      <c r="A6" s="20" t="s">
        <v>105</v>
      </c>
      <c r="B6" s="15" t="s">
        <v>106</v>
      </c>
      <c r="C6" s="39">
        <v>9.68</v>
      </c>
      <c r="D6" s="39">
        <v>9.6349999999999998</v>
      </c>
      <c r="E6" s="22">
        <f t="shared" si="0"/>
        <v>4.6704722366372525E-3</v>
      </c>
      <c r="F6" s="40">
        <v>0.47</v>
      </c>
      <c r="G6" s="15">
        <v>1.1000000000000001</v>
      </c>
      <c r="H6" s="15">
        <v>1.4</v>
      </c>
      <c r="I6" s="15">
        <v>2.8</v>
      </c>
      <c r="J6" s="15">
        <v>3.4</v>
      </c>
      <c r="K6" s="15">
        <v>3.7</v>
      </c>
      <c r="L6" s="15">
        <v>3.5</v>
      </c>
      <c r="M6" s="19">
        <v>1.1000000000000001</v>
      </c>
      <c r="N6" s="15">
        <v>0</v>
      </c>
      <c r="O6" s="15" t="s">
        <v>49</v>
      </c>
      <c r="P6" s="20" t="s">
        <v>105</v>
      </c>
      <c r="Q6" s="14" t="s">
        <v>107</v>
      </c>
      <c r="R6" s="14">
        <v>521</v>
      </c>
      <c r="S6" s="14">
        <v>3</v>
      </c>
      <c r="U6" s="14" t="s">
        <v>197</v>
      </c>
      <c r="V6" s="14" t="s">
        <v>176</v>
      </c>
      <c r="W6" s="14" t="s">
        <v>198</v>
      </c>
      <c r="X6" s="14" t="s">
        <v>178</v>
      </c>
      <c r="Y6" s="14" t="s">
        <v>197</v>
      </c>
      <c r="Z6" s="14" t="s">
        <v>105</v>
      </c>
      <c r="AA6" s="23" t="s">
        <v>194</v>
      </c>
      <c r="AB6" s="24">
        <v>0.48499999999999999</v>
      </c>
      <c r="AC6" s="25" t="s">
        <v>199</v>
      </c>
      <c r="AD6" s="24">
        <v>0.23</v>
      </c>
      <c r="AE6" s="25" t="s">
        <v>200</v>
      </c>
      <c r="AF6" s="24">
        <v>0.12</v>
      </c>
      <c r="AG6" s="25">
        <v>4.5999999999999996</v>
      </c>
      <c r="AH6" s="21">
        <f t="shared" si="1"/>
        <v>44.527999999999999</v>
      </c>
      <c r="AI6" s="26" t="s">
        <v>201</v>
      </c>
    </row>
    <row r="7" spans="1:35" x14ac:dyDescent="0.25">
      <c r="A7" s="20" t="s">
        <v>142</v>
      </c>
      <c r="B7" s="15" t="s">
        <v>143</v>
      </c>
      <c r="C7" s="39">
        <v>12.32</v>
      </c>
      <c r="D7" s="39">
        <v>12.265000000000001</v>
      </c>
      <c r="E7" s="22">
        <f t="shared" si="0"/>
        <v>4.4843049327354025E-3</v>
      </c>
      <c r="F7" s="40">
        <v>0.42</v>
      </c>
      <c r="G7" s="15">
        <v>4.4000000000000004</v>
      </c>
      <c r="H7" s="15">
        <v>4.5</v>
      </c>
      <c r="I7" s="15">
        <v>5.0999999999999996</v>
      </c>
      <c r="J7" s="15">
        <v>5.3</v>
      </c>
      <c r="K7" s="15">
        <v>4.5</v>
      </c>
      <c r="L7" s="15">
        <v>4</v>
      </c>
      <c r="M7" s="19">
        <v>2.8</v>
      </c>
      <c r="N7" s="15">
        <v>0</v>
      </c>
      <c r="O7" s="15" t="s">
        <v>40</v>
      </c>
      <c r="P7" s="20" t="s">
        <v>142</v>
      </c>
      <c r="R7" s="14" t="e">
        <f>IF(#REF!&gt;#REF!,2,0)</f>
        <v>#REF!</v>
      </c>
      <c r="S7" s="14">
        <v>4</v>
      </c>
      <c r="T7" s="14">
        <f>IF(I7&gt;J7,2,0)</f>
        <v>0</v>
      </c>
      <c r="U7" s="14" t="s">
        <v>202</v>
      </c>
      <c r="V7" s="14" t="s">
        <v>203</v>
      </c>
      <c r="W7" s="14" t="s">
        <v>204</v>
      </c>
      <c r="X7" s="14" t="s">
        <v>205</v>
      </c>
      <c r="Y7" s="14" t="s">
        <v>206</v>
      </c>
      <c r="Z7" s="14" t="s">
        <v>142</v>
      </c>
      <c r="AA7" s="23" t="s">
        <v>207</v>
      </c>
      <c r="AB7" s="24">
        <v>0.46</v>
      </c>
      <c r="AC7" s="25" t="s">
        <v>29</v>
      </c>
      <c r="AD7" s="24">
        <v>0.31</v>
      </c>
      <c r="AE7" s="25" t="s">
        <v>45</v>
      </c>
      <c r="AF7" s="24">
        <v>0.19</v>
      </c>
      <c r="AG7" s="25">
        <v>0</v>
      </c>
      <c r="AH7" s="21">
        <f t="shared" si="1"/>
        <v>0</v>
      </c>
      <c r="AI7" s="26" t="s">
        <v>208</v>
      </c>
    </row>
    <row r="8" spans="1:35" x14ac:dyDescent="0.25">
      <c r="A8" s="20" t="s">
        <v>322</v>
      </c>
      <c r="B8" s="15" t="s">
        <v>341</v>
      </c>
      <c r="C8" s="39">
        <v>9.4700000000000006</v>
      </c>
      <c r="D8" s="39">
        <v>9.41</v>
      </c>
      <c r="E8" s="22">
        <f t="shared" si="0"/>
        <v>6.3761955366631769E-3</v>
      </c>
      <c r="F8" s="40">
        <v>0.65</v>
      </c>
      <c r="G8" s="15">
        <v>2.4</v>
      </c>
      <c r="H8" s="15">
        <v>3.4</v>
      </c>
      <c r="I8" s="15">
        <v>4.3</v>
      </c>
      <c r="J8" s="15">
        <v>5.4</v>
      </c>
      <c r="K8" s="15">
        <v>4.5</v>
      </c>
      <c r="L8" s="15">
        <v>4.5999999999999996</v>
      </c>
      <c r="M8" s="19">
        <v>2.5</v>
      </c>
      <c r="N8" s="15">
        <v>0</v>
      </c>
      <c r="O8" s="15" t="s">
        <v>9</v>
      </c>
      <c r="P8" s="20" t="s">
        <v>322</v>
      </c>
      <c r="Q8" s="14" t="s">
        <v>14</v>
      </c>
      <c r="R8" s="14">
        <v>121</v>
      </c>
      <c r="S8" s="14">
        <v>3</v>
      </c>
      <c r="U8" s="14" t="s">
        <v>342</v>
      </c>
      <c r="V8" s="14" t="s">
        <v>332</v>
      </c>
      <c r="W8" s="14" t="s">
        <v>190</v>
      </c>
      <c r="X8" s="14" t="s">
        <v>343</v>
      </c>
      <c r="Y8" s="14" t="s">
        <v>344</v>
      </c>
      <c r="Z8" s="14" t="s">
        <v>322</v>
      </c>
      <c r="AA8" s="23" t="s">
        <v>200</v>
      </c>
      <c r="AB8" s="24">
        <v>0.39</v>
      </c>
      <c r="AC8" s="25" t="s">
        <v>194</v>
      </c>
      <c r="AD8" s="24">
        <v>0.20200000000000001</v>
      </c>
      <c r="AE8" s="14" t="s">
        <v>193</v>
      </c>
      <c r="AF8" s="24">
        <v>0.16200000000000001</v>
      </c>
      <c r="AG8" s="25">
        <v>7.5</v>
      </c>
      <c r="AH8" s="21" t="e">
        <f>SUM(#REF!*AG8)</f>
        <v>#REF!</v>
      </c>
      <c r="AI8" s="26" t="s">
        <v>345</v>
      </c>
    </row>
    <row r="9" spans="1:35" x14ac:dyDescent="0.25">
      <c r="A9" s="20" t="s">
        <v>87</v>
      </c>
      <c r="B9" s="15" t="s">
        <v>88</v>
      </c>
      <c r="C9" s="39">
        <v>7.36</v>
      </c>
      <c r="D9" s="39">
        <v>7.3</v>
      </c>
      <c r="E9" s="22">
        <f t="shared" si="0"/>
        <v>8.2191780821918494E-3</v>
      </c>
      <c r="F9" s="40">
        <v>1</v>
      </c>
      <c r="G9" s="15">
        <v>10.1</v>
      </c>
      <c r="H9" s="15">
        <v>9.8000000000000007</v>
      </c>
      <c r="I9" s="15">
        <v>11.3</v>
      </c>
      <c r="J9" s="15">
        <v>11</v>
      </c>
      <c r="K9" s="15">
        <v>7.9</v>
      </c>
      <c r="L9" s="15">
        <v>7.3</v>
      </c>
      <c r="M9" s="19">
        <v>5.7</v>
      </c>
      <c r="N9" s="15">
        <v>0</v>
      </c>
      <c r="O9" s="15" t="s">
        <v>2</v>
      </c>
      <c r="P9" s="20" t="s">
        <v>87</v>
      </c>
      <c r="R9" s="14" t="e">
        <f>IF(#REF!&gt;#REF!,2,0)</f>
        <v>#REF!</v>
      </c>
      <c r="S9" s="14">
        <v>4</v>
      </c>
      <c r="T9" s="14">
        <f>IF(I9&gt;J9,2,0)</f>
        <v>2</v>
      </c>
      <c r="U9" s="14" t="s">
        <v>209</v>
      </c>
      <c r="V9" s="14" t="s">
        <v>210</v>
      </c>
      <c r="W9" s="14" t="s">
        <v>211</v>
      </c>
      <c r="X9" s="14" t="s">
        <v>212</v>
      </c>
      <c r="Y9" s="14" t="s">
        <v>213</v>
      </c>
      <c r="Z9" s="14" t="s">
        <v>87</v>
      </c>
      <c r="AA9" s="23" t="s">
        <v>5</v>
      </c>
      <c r="AB9" s="24">
        <v>0.43</v>
      </c>
      <c r="AC9" s="25" t="s">
        <v>12</v>
      </c>
      <c r="AD9" s="24">
        <v>0.34</v>
      </c>
      <c r="AE9" s="25" t="s">
        <v>167</v>
      </c>
      <c r="AF9" s="24">
        <v>0.13800000000000001</v>
      </c>
      <c r="AG9" s="25">
        <v>14.8</v>
      </c>
      <c r="AH9" s="21">
        <f>SUM(C9*AG9)</f>
        <v>108.92800000000001</v>
      </c>
      <c r="AI9" s="26" t="s">
        <v>214</v>
      </c>
    </row>
    <row r="10" spans="1:35" x14ac:dyDescent="0.25">
      <c r="A10" s="20" t="s">
        <v>321</v>
      </c>
      <c r="B10" s="15" t="s">
        <v>336</v>
      </c>
      <c r="C10" s="39">
        <v>9.11</v>
      </c>
      <c r="D10" s="39">
        <v>9.0649999999999995</v>
      </c>
      <c r="E10" s="22">
        <f t="shared" si="0"/>
        <v>4.9641478212906712E-3</v>
      </c>
      <c r="F10" s="40">
        <v>0.51</v>
      </c>
      <c r="G10" s="15">
        <v>2.2000000000000002</v>
      </c>
      <c r="H10" s="15">
        <v>3.4</v>
      </c>
      <c r="I10" s="15">
        <v>4.0999999999999996</v>
      </c>
      <c r="J10" s="15">
        <v>5.4</v>
      </c>
      <c r="K10" s="15">
        <v>4.5999999999999996</v>
      </c>
      <c r="L10" s="15">
        <v>4.5999999999999996</v>
      </c>
      <c r="M10" s="19">
        <v>2.6</v>
      </c>
      <c r="N10" s="15">
        <v>0</v>
      </c>
      <c r="O10" s="15" t="s">
        <v>9</v>
      </c>
      <c r="P10" s="20" t="s">
        <v>321</v>
      </c>
      <c r="Q10" s="14" t="s">
        <v>14</v>
      </c>
      <c r="R10" s="14">
        <v>121</v>
      </c>
      <c r="S10" s="14">
        <v>3</v>
      </c>
      <c r="U10" s="14" t="s">
        <v>337</v>
      </c>
      <c r="V10" s="14" t="s">
        <v>338</v>
      </c>
      <c r="W10" s="14" t="s">
        <v>339</v>
      </c>
      <c r="X10" s="14" t="s">
        <v>333</v>
      </c>
      <c r="Y10" s="14" t="s">
        <v>188</v>
      </c>
      <c r="Z10" s="14" t="s">
        <v>321</v>
      </c>
      <c r="AA10" s="23" t="s">
        <v>200</v>
      </c>
      <c r="AB10" s="24">
        <v>0.40300000000000002</v>
      </c>
      <c r="AC10" s="25" t="s">
        <v>194</v>
      </c>
      <c r="AD10" s="24">
        <v>0.251</v>
      </c>
      <c r="AE10" s="14" t="s">
        <v>193</v>
      </c>
      <c r="AF10" s="24">
        <v>0.19500000000000001</v>
      </c>
      <c r="AG10" s="25">
        <v>1.1000000000000001</v>
      </c>
      <c r="AH10" s="21" t="e">
        <f>SUM(#REF!*AG10)</f>
        <v>#REF!</v>
      </c>
      <c r="AI10" s="26" t="s">
        <v>340</v>
      </c>
    </row>
    <row r="11" spans="1:35" x14ac:dyDescent="0.25">
      <c r="A11" s="20" t="s">
        <v>91</v>
      </c>
      <c r="B11" s="15" t="s">
        <v>92</v>
      </c>
      <c r="C11" s="39">
        <v>8.06</v>
      </c>
      <c r="D11" s="39">
        <v>7.98</v>
      </c>
      <c r="E11" s="22">
        <f t="shared" si="0"/>
        <v>1.0025062656641612E-2</v>
      </c>
      <c r="F11" s="40">
        <v>1.03</v>
      </c>
      <c r="G11" s="15">
        <v>9.3000000000000007</v>
      </c>
      <c r="H11" s="15">
        <v>9.6999999999999993</v>
      </c>
      <c r="I11" s="15">
        <v>10.9</v>
      </c>
      <c r="J11" s="15">
        <v>11</v>
      </c>
      <c r="K11" s="15">
        <v>6.9</v>
      </c>
      <c r="L11" s="15">
        <v>7</v>
      </c>
      <c r="M11" s="19">
        <v>5</v>
      </c>
      <c r="N11" s="15">
        <v>4.5</v>
      </c>
      <c r="O11" s="15" t="s">
        <v>2</v>
      </c>
      <c r="P11" s="20" t="s">
        <v>91</v>
      </c>
      <c r="R11" s="14" t="e">
        <f>IF(#REF!&gt;#REF!,2,0)</f>
        <v>#REF!</v>
      </c>
      <c r="S11" s="14">
        <v>2</v>
      </c>
      <c r="T11" s="14">
        <f>IF(I11&gt;J11,2,0)</f>
        <v>0</v>
      </c>
      <c r="U11" s="14" t="s">
        <v>228</v>
      </c>
      <c r="V11" s="14" t="s">
        <v>228</v>
      </c>
      <c r="W11" s="14" t="s">
        <v>228</v>
      </c>
      <c r="X11" s="14" t="s">
        <v>229</v>
      </c>
      <c r="Y11" s="14" t="s">
        <v>230</v>
      </c>
      <c r="Z11" s="14" t="s">
        <v>91</v>
      </c>
      <c r="AA11" s="23" t="s">
        <v>5</v>
      </c>
      <c r="AB11" s="24">
        <v>0.38</v>
      </c>
      <c r="AC11" s="25" t="s">
        <v>12</v>
      </c>
      <c r="AD11" s="24">
        <v>0.33</v>
      </c>
      <c r="AE11" s="25" t="s">
        <v>29</v>
      </c>
      <c r="AF11" s="24">
        <v>0.09</v>
      </c>
      <c r="AG11" s="25">
        <v>11</v>
      </c>
      <c r="AH11" s="21">
        <f>SUM(C11*AG11)</f>
        <v>88.660000000000011</v>
      </c>
      <c r="AI11" s="26" t="s">
        <v>231</v>
      </c>
    </row>
    <row r="12" spans="1:35" x14ac:dyDescent="0.25">
      <c r="A12" s="20" t="s">
        <v>326</v>
      </c>
      <c r="B12" s="15" t="s">
        <v>346</v>
      </c>
      <c r="C12" s="39">
        <v>8.1999999999999993</v>
      </c>
      <c r="D12" s="39">
        <v>8.1349999999999998</v>
      </c>
      <c r="E12" s="22">
        <f t="shared" si="0"/>
        <v>7.99016594960043E-3</v>
      </c>
      <c r="F12" s="40">
        <v>0.81</v>
      </c>
      <c r="G12" s="15">
        <v>3.6</v>
      </c>
      <c r="H12" s="15">
        <v>3.9</v>
      </c>
      <c r="I12" s="15">
        <v>6.4</v>
      </c>
      <c r="J12" s="15">
        <v>6.3</v>
      </c>
      <c r="K12" s="15">
        <v>5.5</v>
      </c>
      <c r="L12" s="15">
        <v>4.3</v>
      </c>
      <c r="M12" s="19">
        <v>2.1</v>
      </c>
      <c r="N12" s="15">
        <v>0</v>
      </c>
      <c r="O12" s="15" t="s">
        <v>9</v>
      </c>
      <c r="P12" s="20" t="s">
        <v>326</v>
      </c>
      <c r="Q12" s="14" t="s">
        <v>14</v>
      </c>
      <c r="R12" s="14">
        <v>121</v>
      </c>
      <c r="S12" s="14">
        <v>4</v>
      </c>
      <c r="U12" s="14" t="s">
        <v>347</v>
      </c>
      <c r="V12" s="14" t="s">
        <v>347</v>
      </c>
      <c r="W12" s="14" t="s">
        <v>347</v>
      </c>
      <c r="X12" s="14" t="s">
        <v>347</v>
      </c>
      <c r="Y12" s="14" t="s">
        <v>347</v>
      </c>
      <c r="Z12" s="14" t="s">
        <v>326</v>
      </c>
      <c r="AA12" s="23" t="s">
        <v>45</v>
      </c>
      <c r="AB12" s="24">
        <v>0.62</v>
      </c>
      <c r="AC12" s="25" t="s">
        <v>109</v>
      </c>
      <c r="AD12" s="24">
        <v>0.19</v>
      </c>
      <c r="AE12" s="14" t="s">
        <v>6</v>
      </c>
      <c r="AF12" s="24">
        <v>0.1</v>
      </c>
      <c r="AG12" s="25">
        <v>1.1000000000000001</v>
      </c>
      <c r="AH12" s="21" t="e">
        <f>SUM(#REF!*AG12)</f>
        <v>#REF!</v>
      </c>
      <c r="AI12" s="26" t="s">
        <v>359</v>
      </c>
    </row>
    <row r="13" spans="1:35" x14ac:dyDescent="0.25">
      <c r="A13" s="20" t="s">
        <v>325</v>
      </c>
      <c r="B13" s="15"/>
      <c r="C13" s="39">
        <v>9.18</v>
      </c>
      <c r="D13" s="39">
        <v>9.125</v>
      </c>
      <c r="E13" s="22">
        <f t="shared" si="0"/>
        <v>6.0273972602739416E-3</v>
      </c>
      <c r="F13" s="40">
        <v>0.61</v>
      </c>
      <c r="G13" s="15">
        <v>3.9</v>
      </c>
      <c r="H13" s="15">
        <v>3.8</v>
      </c>
      <c r="I13" s="15">
        <v>6.8</v>
      </c>
      <c r="J13" s="15">
        <v>6.4</v>
      </c>
      <c r="K13" s="15">
        <v>5.3</v>
      </c>
      <c r="L13" s="15">
        <v>4.3</v>
      </c>
      <c r="M13" s="19">
        <v>2.1</v>
      </c>
      <c r="N13" s="15">
        <v>0</v>
      </c>
      <c r="O13" s="15" t="s">
        <v>9</v>
      </c>
      <c r="P13" s="20" t="s">
        <v>325</v>
      </c>
      <c r="Q13" s="14" t="s">
        <v>14</v>
      </c>
      <c r="R13" s="14">
        <v>121</v>
      </c>
      <c r="S13" s="14">
        <v>4</v>
      </c>
      <c r="U13" s="14" t="s">
        <v>347</v>
      </c>
      <c r="V13" s="14" t="s">
        <v>347</v>
      </c>
      <c r="W13" s="14" t="s">
        <v>347</v>
      </c>
      <c r="X13" s="14" t="s">
        <v>348</v>
      </c>
      <c r="Y13" s="14" t="s">
        <v>348</v>
      </c>
      <c r="Z13" s="14" t="s">
        <v>325</v>
      </c>
      <c r="AA13" s="23" t="s">
        <v>45</v>
      </c>
      <c r="AB13" s="24">
        <v>0.66</v>
      </c>
      <c r="AC13" s="25" t="s">
        <v>109</v>
      </c>
      <c r="AD13" s="24">
        <v>0.16</v>
      </c>
      <c r="AE13" s="14" t="s">
        <v>29</v>
      </c>
      <c r="AF13" s="24">
        <v>0.13</v>
      </c>
      <c r="AG13" s="25">
        <v>1.1000000000000001</v>
      </c>
      <c r="AH13" s="21" t="e">
        <f>SUM(#REF!*AG13)</f>
        <v>#REF!</v>
      </c>
      <c r="AI13" s="26" t="s">
        <v>358</v>
      </c>
    </row>
    <row r="14" spans="1:35" x14ac:dyDescent="0.25">
      <c r="A14" s="20" t="s">
        <v>93</v>
      </c>
      <c r="B14" s="15" t="s">
        <v>104</v>
      </c>
      <c r="C14" s="39">
        <v>5.94</v>
      </c>
      <c r="D14" s="39">
        <v>5.875</v>
      </c>
      <c r="E14" s="22">
        <f t="shared" si="0"/>
        <v>1.1063829787234108E-2</v>
      </c>
      <c r="F14" s="40">
        <v>1.1200000000000001</v>
      </c>
      <c r="G14" s="15">
        <v>11.4</v>
      </c>
      <c r="H14" s="15">
        <v>10</v>
      </c>
      <c r="I14" s="15">
        <v>11.8</v>
      </c>
      <c r="J14" s="15">
        <v>11</v>
      </c>
      <c r="K14" s="15">
        <v>8.1999999999999993</v>
      </c>
      <c r="L14" s="15">
        <v>7.3</v>
      </c>
      <c r="M14" s="19">
        <v>5.2</v>
      </c>
      <c r="N14" s="15">
        <v>0</v>
      </c>
      <c r="O14" s="15" t="s">
        <v>2</v>
      </c>
      <c r="P14" s="20" t="s">
        <v>93</v>
      </c>
      <c r="R14" s="14" t="e">
        <f>IF(#REF!&gt;#REF!,2,0)</f>
        <v>#REF!</v>
      </c>
      <c r="S14" s="14">
        <v>4</v>
      </c>
      <c r="T14" s="14">
        <f>IF(I14&gt;J14,2,0)</f>
        <v>2</v>
      </c>
      <c r="U14" s="14" t="s">
        <v>236</v>
      </c>
      <c r="V14" s="14" t="s">
        <v>209</v>
      </c>
      <c r="W14" s="14" t="s">
        <v>237</v>
      </c>
      <c r="X14" s="14" t="s">
        <v>238</v>
      </c>
      <c r="Y14" s="14" t="s">
        <v>239</v>
      </c>
      <c r="Z14" s="14" t="s">
        <v>93</v>
      </c>
      <c r="AA14" s="23" t="s">
        <v>5</v>
      </c>
      <c r="AB14" s="24">
        <v>0.46</v>
      </c>
      <c r="AC14" s="25" t="s">
        <v>12</v>
      </c>
      <c r="AD14" s="24">
        <v>0.37</v>
      </c>
      <c r="AE14" s="25" t="s">
        <v>167</v>
      </c>
      <c r="AF14" s="24">
        <v>0.09</v>
      </c>
      <c r="AG14" s="25">
        <v>8.1</v>
      </c>
      <c r="AH14" s="21" t="e">
        <f>SUM(#REF!*AG14)</f>
        <v>#REF!</v>
      </c>
      <c r="AI14" s="26" t="s">
        <v>240</v>
      </c>
    </row>
    <row r="15" spans="1:35" x14ac:dyDescent="0.25">
      <c r="A15" s="20" t="s">
        <v>30</v>
      </c>
      <c r="B15" s="15" t="s">
        <v>31</v>
      </c>
      <c r="C15" s="39">
        <v>10.17</v>
      </c>
      <c r="D15" s="39">
        <v>10.11</v>
      </c>
      <c r="E15" s="22">
        <f t="shared" si="0"/>
        <v>5.9347181008902574E-3</v>
      </c>
      <c r="F15" s="40">
        <v>0.62</v>
      </c>
      <c r="G15" s="15">
        <v>0.7</v>
      </c>
      <c r="H15" s="15">
        <v>0.4</v>
      </c>
      <c r="I15" s="15">
        <v>2.2999999999999998</v>
      </c>
      <c r="J15" s="15">
        <v>1.4</v>
      </c>
      <c r="K15" s="15">
        <v>3.7</v>
      </c>
      <c r="L15" s="15">
        <v>2.5</v>
      </c>
      <c r="M15" s="19">
        <v>1.5</v>
      </c>
      <c r="N15" s="15">
        <v>0</v>
      </c>
      <c r="O15" s="15" t="s">
        <v>32</v>
      </c>
      <c r="P15" s="20" t="s">
        <v>30</v>
      </c>
      <c r="Q15" s="14" t="s">
        <v>33</v>
      </c>
      <c r="R15" s="14">
        <v>121</v>
      </c>
      <c r="S15" s="14">
        <v>5</v>
      </c>
      <c r="U15" s="14" t="s">
        <v>232</v>
      </c>
      <c r="V15" s="14" t="s">
        <v>233</v>
      </c>
      <c r="W15" s="14" t="s">
        <v>234</v>
      </c>
      <c r="X15" s="14" t="s">
        <v>232</v>
      </c>
      <c r="Y15" s="14" t="s">
        <v>235</v>
      </c>
      <c r="Z15" s="14" t="s">
        <v>30</v>
      </c>
      <c r="AA15" s="23" t="s">
        <v>45</v>
      </c>
      <c r="AB15" s="24">
        <v>1</v>
      </c>
      <c r="AC15" s="25"/>
      <c r="AD15" s="24">
        <v>0</v>
      </c>
      <c r="AE15" s="25"/>
      <c r="AF15" s="24">
        <v>0</v>
      </c>
      <c r="AG15" s="25">
        <v>3.9</v>
      </c>
      <c r="AH15" s="21">
        <f>SUM(C15*AG15)</f>
        <v>39.662999999999997</v>
      </c>
      <c r="AI15" s="26" t="s">
        <v>46</v>
      </c>
    </row>
    <row r="16" spans="1:35" x14ac:dyDescent="0.25">
      <c r="A16" s="20" t="s">
        <v>34</v>
      </c>
      <c r="B16" s="15" t="s">
        <v>35</v>
      </c>
      <c r="C16" s="39">
        <v>7.92</v>
      </c>
      <c r="D16" s="39">
        <v>7.83</v>
      </c>
      <c r="E16" s="22">
        <f t="shared" si="0"/>
        <v>1.1494252873563201E-2</v>
      </c>
      <c r="F16" s="40">
        <v>1.1499999999999999</v>
      </c>
      <c r="G16" s="15">
        <v>10.199999999999999</v>
      </c>
      <c r="H16" s="15">
        <v>9.8000000000000007</v>
      </c>
      <c r="I16" s="15">
        <v>11</v>
      </c>
      <c r="J16" s="15">
        <v>11</v>
      </c>
      <c r="K16" s="15">
        <v>8.1</v>
      </c>
      <c r="L16" s="15">
        <v>7.4</v>
      </c>
      <c r="M16" s="19">
        <v>4.9000000000000004</v>
      </c>
      <c r="N16" s="15">
        <v>0</v>
      </c>
      <c r="O16" s="15" t="s">
        <v>36</v>
      </c>
      <c r="P16" s="20" t="s">
        <v>34</v>
      </c>
      <c r="Q16" s="14" t="s">
        <v>37</v>
      </c>
      <c r="R16" s="14">
        <v>790</v>
      </c>
      <c r="S16" s="14">
        <v>4</v>
      </c>
      <c r="U16" s="14" t="s">
        <v>241</v>
      </c>
      <c r="V16" s="14" t="s">
        <v>242</v>
      </c>
      <c r="W16" s="14" t="s">
        <v>163</v>
      </c>
      <c r="X16" s="14" t="s">
        <v>243</v>
      </c>
      <c r="Y16" s="14" t="s">
        <v>244</v>
      </c>
      <c r="Z16" s="14" t="s">
        <v>34</v>
      </c>
      <c r="AA16" s="23" t="s">
        <v>5</v>
      </c>
      <c r="AB16" s="24">
        <v>0.49</v>
      </c>
      <c r="AC16" s="25" t="s">
        <v>12</v>
      </c>
      <c r="AD16" s="24">
        <v>0.27</v>
      </c>
      <c r="AE16" s="14" t="s">
        <v>167</v>
      </c>
      <c r="AF16" s="24">
        <v>0.13</v>
      </c>
      <c r="AG16" s="25">
        <v>5.3</v>
      </c>
      <c r="AH16" s="21" t="e">
        <f>SUM(#REF!*AG16)</f>
        <v>#REF!</v>
      </c>
      <c r="AI16" s="26" t="s">
        <v>245</v>
      </c>
    </row>
    <row r="17" spans="1:35" x14ac:dyDescent="0.25">
      <c r="A17" s="20" t="s">
        <v>38</v>
      </c>
      <c r="B17" s="15" t="s">
        <v>39</v>
      </c>
      <c r="C17" s="39">
        <v>10.73</v>
      </c>
      <c r="D17" s="39">
        <v>10.68</v>
      </c>
      <c r="E17" s="22">
        <f t="shared" si="0"/>
        <v>4.6816479400749733E-3</v>
      </c>
      <c r="F17" s="40">
        <v>0.48</v>
      </c>
      <c r="G17" s="15">
        <v>3.3</v>
      </c>
      <c r="H17" s="15">
        <v>3.8</v>
      </c>
      <c r="I17" s="15">
        <v>4.3</v>
      </c>
      <c r="J17" s="15">
        <v>4.5999999999999996</v>
      </c>
      <c r="K17" s="15">
        <v>4</v>
      </c>
      <c r="L17" s="15">
        <v>3.8</v>
      </c>
      <c r="M17" s="19">
        <v>2.2999999999999998</v>
      </c>
      <c r="N17" s="15">
        <v>0</v>
      </c>
      <c r="O17" s="15" t="s">
        <v>40</v>
      </c>
      <c r="P17" s="20" t="s">
        <v>38</v>
      </c>
      <c r="Q17" s="14" t="s">
        <v>41</v>
      </c>
      <c r="R17" s="14">
        <v>121</v>
      </c>
      <c r="S17" s="14">
        <v>3</v>
      </c>
      <c r="U17" s="14" t="s">
        <v>246</v>
      </c>
      <c r="V17" s="14" t="s">
        <v>247</v>
      </c>
      <c r="W17" s="14" t="s">
        <v>248</v>
      </c>
      <c r="X17" s="14" t="s">
        <v>249</v>
      </c>
      <c r="Y17" s="14" t="s">
        <v>250</v>
      </c>
      <c r="Z17" s="14" t="s">
        <v>38</v>
      </c>
      <c r="AA17" s="23" t="s">
        <v>109</v>
      </c>
      <c r="AB17" s="24">
        <v>0.34</v>
      </c>
      <c r="AC17" s="25" t="s">
        <v>45</v>
      </c>
      <c r="AD17" s="24">
        <v>0.375</v>
      </c>
      <c r="AE17" s="14" t="s">
        <v>6</v>
      </c>
      <c r="AF17" s="24">
        <v>0.13600000000000001</v>
      </c>
      <c r="AG17" s="25">
        <v>1.3</v>
      </c>
      <c r="AH17" s="21" t="e">
        <f>SUM(#REF!*AG17)</f>
        <v>#REF!</v>
      </c>
      <c r="AI17" s="26" t="s">
        <v>251</v>
      </c>
    </row>
    <row r="18" spans="1:35" x14ac:dyDescent="0.25">
      <c r="A18" s="20" t="s">
        <v>42</v>
      </c>
      <c r="B18" s="15" t="s">
        <v>43</v>
      </c>
      <c r="C18" s="39">
        <v>11.46</v>
      </c>
      <c r="D18" s="39">
        <v>11.38</v>
      </c>
      <c r="E18" s="22">
        <f t="shared" si="0"/>
        <v>7.0298769771529055E-3</v>
      </c>
      <c r="F18" s="40">
        <v>0.72</v>
      </c>
      <c r="G18" s="15">
        <v>4.5999999999999996</v>
      </c>
      <c r="H18" s="15">
        <v>3.7</v>
      </c>
      <c r="I18" s="15">
        <v>6.2</v>
      </c>
      <c r="J18" s="15">
        <v>5.3</v>
      </c>
      <c r="K18" s="15">
        <v>5.5</v>
      </c>
      <c r="L18" s="15">
        <v>4.5999999999999996</v>
      </c>
      <c r="M18" s="19">
        <v>3.5</v>
      </c>
      <c r="N18" s="15">
        <v>0</v>
      </c>
      <c r="O18" s="15" t="s">
        <v>9</v>
      </c>
      <c r="P18" s="20" t="s">
        <v>42</v>
      </c>
      <c r="Q18" s="14" t="s">
        <v>44</v>
      </c>
      <c r="R18" s="14">
        <v>635</v>
      </c>
      <c r="S18" s="14">
        <v>4</v>
      </c>
      <c r="U18" s="14" t="s">
        <v>252</v>
      </c>
      <c r="V18" s="14" t="s">
        <v>253</v>
      </c>
      <c r="W18" s="14" t="s">
        <v>254</v>
      </c>
      <c r="X18" s="14" t="s">
        <v>255</v>
      </c>
      <c r="Y18" s="14" t="s">
        <v>256</v>
      </c>
      <c r="Z18" s="14" t="s">
        <v>42</v>
      </c>
      <c r="AA18" s="23" t="s">
        <v>45</v>
      </c>
      <c r="AB18" s="24">
        <v>0.54700000000000004</v>
      </c>
      <c r="AC18" s="25" t="s">
        <v>29</v>
      </c>
      <c r="AD18" s="24">
        <v>0.16900000000000001</v>
      </c>
      <c r="AE18" s="25" t="s">
        <v>6</v>
      </c>
      <c r="AF18" s="24">
        <v>0.15</v>
      </c>
      <c r="AG18" s="25">
        <v>1.9</v>
      </c>
      <c r="AH18" s="21">
        <f>SUM(C18*AG18)</f>
        <v>21.774000000000001</v>
      </c>
      <c r="AI18" s="26" t="s">
        <v>257</v>
      </c>
    </row>
    <row r="19" spans="1:35" x14ac:dyDescent="0.25">
      <c r="A19" s="20" t="s">
        <v>54</v>
      </c>
      <c r="B19" s="15" t="s">
        <v>55</v>
      </c>
      <c r="C19" s="39">
        <v>12.57</v>
      </c>
      <c r="D19" s="39">
        <v>12.46</v>
      </c>
      <c r="E19" s="22">
        <f t="shared" si="0"/>
        <v>8.8282504012840626E-3</v>
      </c>
      <c r="F19" s="40">
        <v>0.87</v>
      </c>
      <c r="G19" s="15">
        <v>5</v>
      </c>
      <c r="H19" s="15">
        <v>3.8</v>
      </c>
      <c r="I19" s="15">
        <v>5.8</v>
      </c>
      <c r="J19" s="15">
        <v>4.5999999999999996</v>
      </c>
      <c r="K19" s="15">
        <v>4.5999999999999996</v>
      </c>
      <c r="L19" s="15">
        <v>3.8</v>
      </c>
      <c r="M19" s="19">
        <v>3</v>
      </c>
      <c r="N19" s="15">
        <v>0</v>
      </c>
      <c r="O19" s="15" t="s">
        <v>40</v>
      </c>
      <c r="P19" s="20" t="s">
        <v>54</v>
      </c>
      <c r="Q19" s="14" t="s">
        <v>56</v>
      </c>
      <c r="R19" s="14">
        <v>121</v>
      </c>
      <c r="S19" s="14">
        <v>5</v>
      </c>
      <c r="T19" s="14" t="s">
        <v>4</v>
      </c>
      <c r="U19" s="14" t="s">
        <v>258</v>
      </c>
      <c r="V19" s="14" t="s">
        <v>259</v>
      </c>
      <c r="W19" s="14" t="s">
        <v>260</v>
      </c>
      <c r="X19" s="14" t="s">
        <v>261</v>
      </c>
      <c r="Y19" s="14" t="s">
        <v>262</v>
      </c>
      <c r="Z19" s="14" t="s">
        <v>54</v>
      </c>
      <c r="AA19" s="23" t="s">
        <v>109</v>
      </c>
      <c r="AB19" s="24">
        <v>0.3</v>
      </c>
      <c r="AC19" s="25" t="s">
        <v>6</v>
      </c>
      <c r="AD19" s="24">
        <v>0.27</v>
      </c>
      <c r="AE19" s="14" t="s">
        <v>45</v>
      </c>
      <c r="AF19" s="24">
        <v>0.23</v>
      </c>
      <c r="AG19" s="25">
        <v>0.1</v>
      </c>
      <c r="AH19" s="21" t="e">
        <f>SUM(#REF!*AG19)</f>
        <v>#REF!</v>
      </c>
      <c r="AI19" s="26" t="s">
        <v>263</v>
      </c>
    </row>
    <row r="20" spans="1:35" x14ac:dyDescent="0.25">
      <c r="A20" s="20" t="s">
        <v>129</v>
      </c>
      <c r="B20" s="15" t="s">
        <v>130</v>
      </c>
      <c r="C20" s="39">
        <v>6.9</v>
      </c>
      <c r="D20" s="39">
        <v>6.83</v>
      </c>
      <c r="E20" s="22">
        <f t="shared" si="0"/>
        <v>1.0248901903367538E-2</v>
      </c>
      <c r="F20" s="40">
        <v>1.05</v>
      </c>
      <c r="G20" s="15">
        <v>11.2</v>
      </c>
      <c r="H20" s="15">
        <v>9.8000000000000007</v>
      </c>
      <c r="I20" s="15">
        <v>13</v>
      </c>
      <c r="J20" s="15">
        <v>11</v>
      </c>
      <c r="K20" s="15">
        <v>8.3000000000000007</v>
      </c>
      <c r="L20" s="15">
        <v>7.3</v>
      </c>
      <c r="M20" s="19">
        <v>5.9</v>
      </c>
      <c r="N20" s="15">
        <v>0</v>
      </c>
      <c r="O20" s="15" t="s">
        <v>2</v>
      </c>
      <c r="P20" s="20" t="s">
        <v>129</v>
      </c>
      <c r="Q20" s="14" t="s">
        <v>3</v>
      </c>
      <c r="R20" s="14">
        <v>877</v>
      </c>
      <c r="S20" s="14">
        <v>4</v>
      </c>
      <c r="T20" s="14" t="s">
        <v>11</v>
      </c>
      <c r="U20" s="14" t="s">
        <v>159</v>
      </c>
      <c r="V20" s="14" t="s">
        <v>264</v>
      </c>
      <c r="W20" s="14" t="s">
        <v>265</v>
      </c>
      <c r="X20" s="14" t="s">
        <v>266</v>
      </c>
      <c r="Y20" s="14" t="s">
        <v>267</v>
      </c>
      <c r="Z20" s="14" t="s">
        <v>129</v>
      </c>
      <c r="AA20" s="23" t="s">
        <v>5</v>
      </c>
      <c r="AB20" s="24">
        <v>0.62</v>
      </c>
      <c r="AC20" s="25" t="s">
        <v>12</v>
      </c>
      <c r="AD20" s="24">
        <v>0.2</v>
      </c>
      <c r="AE20" s="25" t="s">
        <v>6</v>
      </c>
      <c r="AF20" s="24">
        <v>0.13</v>
      </c>
      <c r="AG20" s="25">
        <v>9.1999999999999993</v>
      </c>
      <c r="AH20" s="21">
        <f>SUM(C20*AG20)</f>
        <v>63.48</v>
      </c>
      <c r="AI20" s="26" t="s">
        <v>268</v>
      </c>
    </row>
    <row r="21" spans="1:35" x14ac:dyDescent="0.25">
      <c r="A21" s="20" t="s">
        <v>120</v>
      </c>
      <c r="B21" s="15" t="s">
        <v>121</v>
      </c>
      <c r="C21" s="39">
        <v>9.1</v>
      </c>
      <c r="D21" s="39">
        <v>9.0350000000000001</v>
      </c>
      <c r="E21" s="22">
        <f t="shared" si="0"/>
        <v>7.1942446043164916E-3</v>
      </c>
      <c r="F21" s="40">
        <v>0.73</v>
      </c>
      <c r="G21" s="15">
        <v>6.5</v>
      </c>
      <c r="H21" s="15">
        <v>3.7</v>
      </c>
      <c r="I21" s="15">
        <v>9.1</v>
      </c>
      <c r="J21" s="15">
        <v>6.3</v>
      </c>
      <c r="K21" s="15">
        <v>6.1</v>
      </c>
      <c r="L21" s="15">
        <v>4.5999999999999996</v>
      </c>
      <c r="M21" s="19">
        <v>3.5</v>
      </c>
      <c r="N21" s="15">
        <v>0</v>
      </c>
      <c r="O21" s="15" t="s">
        <v>9</v>
      </c>
      <c r="P21" s="20" t="s">
        <v>120</v>
      </c>
      <c r="Q21" s="14" t="s">
        <v>56</v>
      </c>
      <c r="R21" s="14">
        <v>121</v>
      </c>
      <c r="S21" s="14">
        <v>5</v>
      </c>
      <c r="T21" s="14" t="s">
        <v>122</v>
      </c>
      <c r="U21" s="14" t="s">
        <v>159</v>
      </c>
      <c r="V21" s="14" t="s">
        <v>256</v>
      </c>
      <c r="W21" s="14" t="s">
        <v>269</v>
      </c>
      <c r="X21" s="14" t="s">
        <v>270</v>
      </c>
      <c r="Y21" s="14" t="s">
        <v>256</v>
      </c>
      <c r="Z21" s="14" t="s">
        <v>120</v>
      </c>
      <c r="AA21" s="23" t="s">
        <v>45</v>
      </c>
      <c r="AB21" s="24">
        <v>0.44</v>
      </c>
      <c r="AC21" s="25" t="s">
        <v>6</v>
      </c>
      <c r="AD21" s="24">
        <v>0.247</v>
      </c>
      <c r="AE21" s="14" t="s">
        <v>29</v>
      </c>
      <c r="AF21" s="24">
        <v>0.155</v>
      </c>
      <c r="AG21" s="25">
        <v>6</v>
      </c>
      <c r="AH21" s="21" t="e">
        <f>SUM(#REF!*AG21)</f>
        <v>#REF!</v>
      </c>
      <c r="AI21" s="26" t="s">
        <v>271</v>
      </c>
    </row>
    <row r="22" spans="1:35" x14ac:dyDescent="0.25">
      <c r="A22" s="20" t="s">
        <v>13</v>
      </c>
      <c r="B22" s="15" t="s">
        <v>8</v>
      </c>
      <c r="C22" s="39">
        <v>10.16</v>
      </c>
      <c r="D22" s="39">
        <v>10.095000000000001</v>
      </c>
      <c r="E22" s="22">
        <f t="shared" si="0"/>
        <v>6.438831104507132E-3</v>
      </c>
      <c r="F22" s="40">
        <v>0.64</v>
      </c>
      <c r="G22" s="15">
        <v>3.7</v>
      </c>
      <c r="H22" s="15">
        <v>3.7</v>
      </c>
      <c r="I22" s="15">
        <v>6.1</v>
      </c>
      <c r="J22" s="15">
        <v>5.3</v>
      </c>
      <c r="K22" s="15">
        <v>5.6</v>
      </c>
      <c r="L22" s="15">
        <v>4.5999999999999996</v>
      </c>
      <c r="M22" s="19">
        <v>2.4</v>
      </c>
      <c r="N22" s="15">
        <v>0</v>
      </c>
      <c r="O22" s="15" t="s">
        <v>9</v>
      </c>
      <c r="P22" s="20" t="s">
        <v>13</v>
      </c>
      <c r="Q22" s="14" t="s">
        <v>14</v>
      </c>
      <c r="R22" s="14">
        <v>121</v>
      </c>
      <c r="S22" s="14">
        <v>4</v>
      </c>
      <c r="T22" s="14" t="s">
        <v>4</v>
      </c>
      <c r="U22" s="14" t="s">
        <v>197</v>
      </c>
      <c r="V22" s="14" t="s">
        <v>253</v>
      </c>
      <c r="W22" s="14" t="s">
        <v>272</v>
      </c>
      <c r="X22" s="14" t="s">
        <v>273</v>
      </c>
      <c r="Y22" s="14" t="s">
        <v>188</v>
      </c>
      <c r="Z22" s="14" t="s">
        <v>13</v>
      </c>
      <c r="AA22" s="23" t="s">
        <v>45</v>
      </c>
      <c r="AB22" s="24">
        <v>0.56599999999999995</v>
      </c>
      <c r="AC22" s="25" t="s">
        <v>274</v>
      </c>
      <c r="AD22" s="24">
        <v>0.184</v>
      </c>
      <c r="AE22" s="14" t="s">
        <v>6</v>
      </c>
      <c r="AF22" s="24">
        <v>0.16600000000000001</v>
      </c>
      <c r="AG22" s="25">
        <v>1.1000000000000001</v>
      </c>
      <c r="AH22" s="21" t="e">
        <f>SUM(#REF!*AG22)</f>
        <v>#REF!</v>
      </c>
      <c r="AI22" s="26" t="s">
        <v>275</v>
      </c>
    </row>
    <row r="23" spans="1:35" x14ac:dyDescent="0.25">
      <c r="A23" s="20" t="s">
        <v>140</v>
      </c>
      <c r="B23" s="15" t="s">
        <v>141</v>
      </c>
      <c r="C23" s="39">
        <v>10.14</v>
      </c>
      <c r="D23" s="39">
        <v>10.1</v>
      </c>
      <c r="E23" s="22">
        <f t="shared" si="0"/>
        <v>3.9603960396040524E-3</v>
      </c>
      <c r="F23" s="40">
        <v>0.42</v>
      </c>
      <c r="G23" s="15">
        <v>1.1000000000000001</v>
      </c>
      <c r="H23" s="15">
        <v>1.8</v>
      </c>
      <c r="I23" s="15">
        <v>2.2000000000000002</v>
      </c>
      <c r="J23" s="15">
        <v>2.8</v>
      </c>
      <c r="K23" s="15">
        <v>3.2</v>
      </c>
      <c r="L23" s="15">
        <v>2.9</v>
      </c>
      <c r="M23" s="19">
        <v>1.3</v>
      </c>
      <c r="N23" s="15">
        <v>0</v>
      </c>
      <c r="O23" s="15" t="s">
        <v>9</v>
      </c>
      <c r="P23" s="20" t="s">
        <v>140</v>
      </c>
      <c r="Q23" s="14" t="s">
        <v>14</v>
      </c>
      <c r="R23" s="14">
        <v>121</v>
      </c>
      <c r="S23" s="14">
        <v>3</v>
      </c>
      <c r="T23" s="14" t="s">
        <v>4</v>
      </c>
      <c r="U23" s="14" t="s">
        <v>276</v>
      </c>
      <c r="V23" s="14" t="s">
        <v>277</v>
      </c>
      <c r="W23" s="14" t="s">
        <v>190</v>
      </c>
      <c r="X23" s="14" t="s">
        <v>178</v>
      </c>
      <c r="Y23" s="14" t="s">
        <v>278</v>
      </c>
      <c r="Z23" s="14" t="s">
        <v>140</v>
      </c>
      <c r="AA23" s="23" t="s">
        <v>45</v>
      </c>
      <c r="AB23" s="24">
        <v>0.74</v>
      </c>
      <c r="AC23" s="25" t="s">
        <v>29</v>
      </c>
      <c r="AD23" s="24">
        <v>0.109</v>
      </c>
      <c r="AE23" s="14" t="s">
        <v>6</v>
      </c>
      <c r="AF23" s="24">
        <v>7.5999999999999998E-2</v>
      </c>
      <c r="AG23" s="25">
        <v>1.4</v>
      </c>
      <c r="AH23" s="21" t="e">
        <f>SUM(#REF!*AG23)</f>
        <v>#REF!</v>
      </c>
      <c r="AI23" s="26" t="s">
        <v>279</v>
      </c>
    </row>
    <row r="24" spans="1:35" x14ac:dyDescent="0.25">
      <c r="A24" s="20" t="s">
        <v>99</v>
      </c>
      <c r="B24" s="15" t="s">
        <v>100</v>
      </c>
      <c r="C24" s="39">
        <v>9.51</v>
      </c>
      <c r="D24" s="39">
        <v>9.4499999999999993</v>
      </c>
      <c r="E24" s="22">
        <f t="shared" si="0"/>
        <v>6.3492063492064021E-3</v>
      </c>
      <c r="F24" s="40">
        <v>0.65</v>
      </c>
      <c r="G24" s="15">
        <v>2.7</v>
      </c>
      <c r="H24" s="15">
        <v>3.7</v>
      </c>
      <c r="I24" s="15">
        <v>4.3</v>
      </c>
      <c r="J24" s="15">
        <v>5.3</v>
      </c>
      <c r="K24" s="15">
        <v>4.5999999999999996</v>
      </c>
      <c r="L24" s="15">
        <v>4.5999999999999996</v>
      </c>
      <c r="M24" s="19">
        <v>2.2999999999999998</v>
      </c>
      <c r="N24" s="15">
        <v>0</v>
      </c>
      <c r="O24" s="15" t="s">
        <v>40</v>
      </c>
      <c r="P24" s="20" t="s">
        <v>99</v>
      </c>
      <c r="R24" s="14" t="e">
        <f>IF(#REF!&gt;#REF!,2,0)</f>
        <v>#REF!</v>
      </c>
      <c r="S24" s="14">
        <v>3</v>
      </c>
      <c r="T24" s="14">
        <f>IF(I24&gt;J24,2,0)</f>
        <v>0</v>
      </c>
      <c r="U24" s="14" t="s">
        <v>253</v>
      </c>
      <c r="V24" s="14" t="s">
        <v>276</v>
      </c>
      <c r="W24" s="14" t="s">
        <v>280</v>
      </c>
      <c r="X24" s="14" t="s">
        <v>188</v>
      </c>
      <c r="Y24" s="14" t="s">
        <v>277</v>
      </c>
      <c r="Z24" s="14" t="s">
        <v>99</v>
      </c>
      <c r="AA24" s="23" t="s">
        <v>45</v>
      </c>
      <c r="AB24" s="24">
        <v>0.8</v>
      </c>
      <c r="AC24" s="25" t="s">
        <v>29</v>
      </c>
      <c r="AD24" s="24">
        <v>8.2000000000000003E-2</v>
      </c>
      <c r="AE24" s="14" t="s">
        <v>6</v>
      </c>
      <c r="AF24" s="24">
        <v>7.0999999999999994E-2</v>
      </c>
      <c r="AG24" s="25">
        <v>1.5</v>
      </c>
      <c r="AH24" s="21" t="e">
        <f>SUM(#REF!*AG24)</f>
        <v>#REF!</v>
      </c>
      <c r="AI24" s="26" t="s">
        <v>281</v>
      </c>
    </row>
    <row r="25" spans="1:35" x14ac:dyDescent="0.25">
      <c r="A25" s="20" t="s">
        <v>328</v>
      </c>
      <c r="B25" s="15" t="s">
        <v>363</v>
      </c>
      <c r="C25" s="39">
        <v>9.51</v>
      </c>
      <c r="D25" s="39">
        <v>9.4499999999999993</v>
      </c>
      <c r="E25" s="22">
        <f t="shared" si="0"/>
        <v>6.3492063492064021E-3</v>
      </c>
      <c r="F25" s="40">
        <v>0.66</v>
      </c>
      <c r="G25" s="15">
        <v>2.7</v>
      </c>
      <c r="H25" s="15">
        <v>3.7</v>
      </c>
      <c r="I25" s="15">
        <v>4.3</v>
      </c>
      <c r="J25" s="15">
        <v>5.3</v>
      </c>
      <c r="K25" s="15">
        <v>4.5999999999999996</v>
      </c>
      <c r="L25" s="15">
        <v>4.5999999999999996</v>
      </c>
      <c r="M25" s="19">
        <v>2.2999999999999998</v>
      </c>
      <c r="N25" s="15">
        <v>0</v>
      </c>
      <c r="O25" s="15" t="s">
        <v>9</v>
      </c>
      <c r="P25" s="20" t="s">
        <v>328</v>
      </c>
      <c r="Q25" s="14" t="s">
        <v>14</v>
      </c>
      <c r="R25" s="14">
        <v>121</v>
      </c>
      <c r="S25" s="14">
        <v>4</v>
      </c>
      <c r="T25" s="14" t="s">
        <v>4</v>
      </c>
      <c r="U25" s="14" t="s">
        <v>197</v>
      </c>
      <c r="V25" s="14" t="s">
        <v>253</v>
      </c>
      <c r="W25" s="14" t="s">
        <v>272</v>
      </c>
      <c r="X25" s="14" t="s">
        <v>273</v>
      </c>
      <c r="Y25" s="14" t="s">
        <v>188</v>
      </c>
      <c r="Z25" s="14" t="s">
        <v>13</v>
      </c>
      <c r="AA25" s="23" t="s">
        <v>45</v>
      </c>
      <c r="AB25" s="24">
        <v>0.56599999999999995</v>
      </c>
      <c r="AC25" s="25" t="s">
        <v>274</v>
      </c>
      <c r="AD25" s="24">
        <v>0.184</v>
      </c>
      <c r="AE25" s="14" t="s">
        <v>6</v>
      </c>
      <c r="AF25" s="24">
        <v>0.16600000000000001</v>
      </c>
      <c r="AG25" s="25">
        <v>1.1000000000000001</v>
      </c>
      <c r="AH25" s="21" t="e">
        <f>SUM(#REF!*AG25)</f>
        <v>#REF!</v>
      </c>
      <c r="AI25" s="26" t="s">
        <v>275</v>
      </c>
    </row>
    <row r="26" spans="1:35" ht="13" x14ac:dyDescent="0.3">
      <c r="A26" s="20" t="s">
        <v>329</v>
      </c>
      <c r="B26" s="29" t="s">
        <v>363</v>
      </c>
      <c r="C26" s="39">
        <v>9.51</v>
      </c>
      <c r="D26" s="39">
        <v>9.4499999999999993</v>
      </c>
      <c r="E26" s="22">
        <f t="shared" si="0"/>
        <v>6.3492063492064021E-3</v>
      </c>
      <c r="F26" s="40">
        <v>0.65</v>
      </c>
      <c r="G26" s="15">
        <v>2.7</v>
      </c>
      <c r="H26" s="15">
        <v>3.7</v>
      </c>
      <c r="I26" s="15">
        <v>4.3</v>
      </c>
      <c r="J26" s="15">
        <v>5.3</v>
      </c>
      <c r="K26" s="15">
        <v>4.5999999999999996</v>
      </c>
      <c r="L26" s="15">
        <v>4.5999999999999996</v>
      </c>
      <c r="M26" s="19">
        <v>2.2999999999999998</v>
      </c>
      <c r="N26" s="15">
        <v>0</v>
      </c>
      <c r="O26" s="15" t="s">
        <v>9</v>
      </c>
      <c r="P26" s="20" t="s">
        <v>329</v>
      </c>
      <c r="Q26" s="14" t="s">
        <v>14</v>
      </c>
      <c r="R26" s="14">
        <v>121</v>
      </c>
      <c r="S26" s="14">
        <v>5</v>
      </c>
      <c r="U26" s="14" t="s">
        <v>253</v>
      </c>
      <c r="V26" s="14" t="s">
        <v>276</v>
      </c>
      <c r="W26" s="14" t="s">
        <v>280</v>
      </c>
      <c r="X26" s="14" t="s">
        <v>188</v>
      </c>
      <c r="Y26" s="14" t="s">
        <v>277</v>
      </c>
      <c r="Z26" s="14" t="s">
        <v>329</v>
      </c>
      <c r="AA26" s="23" t="s">
        <v>45</v>
      </c>
      <c r="AB26" s="24">
        <v>0.8</v>
      </c>
      <c r="AC26" s="25" t="s">
        <v>274</v>
      </c>
      <c r="AD26" s="24">
        <v>8.2000000000000003E-2</v>
      </c>
      <c r="AE26" s="14" t="s">
        <v>6</v>
      </c>
      <c r="AF26" s="24">
        <v>7.0999999999999994E-2</v>
      </c>
      <c r="AG26" s="25">
        <v>1.5</v>
      </c>
      <c r="AH26" s="21" t="e">
        <f>SUM(#REF!*AG26)</f>
        <v>#REF!</v>
      </c>
      <c r="AI26" s="26" t="s">
        <v>364</v>
      </c>
    </row>
    <row r="27" spans="1:35" x14ac:dyDescent="0.25">
      <c r="A27" s="20" t="s">
        <v>101</v>
      </c>
      <c r="B27" s="15"/>
      <c r="C27" s="39">
        <v>11.35</v>
      </c>
      <c r="D27" s="39">
        <v>11.32</v>
      </c>
      <c r="E27" s="22">
        <f t="shared" si="0"/>
        <v>2.6501766784451731E-3</v>
      </c>
      <c r="F27" s="40">
        <v>0.25</v>
      </c>
      <c r="G27" s="15">
        <v>5.0999999999999996</v>
      </c>
      <c r="H27" s="15">
        <v>3.9</v>
      </c>
      <c r="I27" s="15">
        <v>5.4</v>
      </c>
      <c r="J27" s="15">
        <v>4.5</v>
      </c>
      <c r="K27" s="15">
        <v>4.2</v>
      </c>
      <c r="L27" s="15">
        <v>3.7</v>
      </c>
      <c r="M27" s="19">
        <v>2.4</v>
      </c>
      <c r="N27" s="15">
        <v>0</v>
      </c>
      <c r="O27" s="15" t="s">
        <v>40</v>
      </c>
      <c r="P27" s="20" t="s">
        <v>101</v>
      </c>
      <c r="R27" s="14" t="e">
        <f>IF(#REF!&gt;#REF!,2,0)</f>
        <v>#REF!</v>
      </c>
      <c r="S27" s="14">
        <v>4</v>
      </c>
      <c r="T27" s="14">
        <f>IF(I27&gt;J27,2,0)</f>
        <v>2</v>
      </c>
      <c r="U27" s="14" t="s">
        <v>282</v>
      </c>
      <c r="V27" s="14" t="s">
        <v>283</v>
      </c>
      <c r="W27" s="14" t="s">
        <v>284</v>
      </c>
      <c r="X27" s="14" t="s">
        <v>285</v>
      </c>
      <c r="Y27" s="14" t="s">
        <v>286</v>
      </c>
      <c r="Z27" s="14" t="s">
        <v>101</v>
      </c>
      <c r="AA27" s="23" t="s">
        <v>109</v>
      </c>
      <c r="AB27" s="24">
        <v>0.5</v>
      </c>
      <c r="AC27" s="25" t="s">
        <v>45</v>
      </c>
      <c r="AD27" s="24">
        <v>0.26700000000000002</v>
      </c>
      <c r="AE27" s="14" t="s">
        <v>29</v>
      </c>
      <c r="AF27" s="24">
        <v>0.2</v>
      </c>
      <c r="AG27" s="25">
        <v>1.1000000000000001</v>
      </c>
      <c r="AH27" s="21">
        <f>SUM(C27*AG27)</f>
        <v>12.485000000000001</v>
      </c>
      <c r="AI27" s="26" t="s">
        <v>287</v>
      </c>
    </row>
    <row r="28" spans="1:35" x14ac:dyDescent="0.25">
      <c r="A28" s="20" t="s">
        <v>47</v>
      </c>
      <c r="B28" s="15" t="s">
        <v>48</v>
      </c>
      <c r="C28" s="39">
        <v>9.14</v>
      </c>
      <c r="D28" s="39">
        <v>9.09</v>
      </c>
      <c r="E28" s="22">
        <f t="shared" si="0"/>
        <v>5.500550055005579E-3</v>
      </c>
      <c r="F28" s="40">
        <v>0.54</v>
      </c>
      <c r="G28" s="15">
        <v>2.2000000000000002</v>
      </c>
      <c r="H28" s="15">
        <v>1.7</v>
      </c>
      <c r="I28" s="15">
        <v>4.2</v>
      </c>
      <c r="J28" s="15">
        <v>3.8</v>
      </c>
      <c r="K28" s="15">
        <v>4.8</v>
      </c>
      <c r="L28" s="15">
        <v>3.9</v>
      </c>
      <c r="M28" s="19">
        <v>2.1</v>
      </c>
      <c r="N28" s="15">
        <v>0</v>
      </c>
      <c r="O28" s="15" t="s">
        <v>49</v>
      </c>
      <c r="P28" s="20" t="s">
        <v>47</v>
      </c>
      <c r="Q28" s="14" t="s">
        <v>50</v>
      </c>
      <c r="R28" s="14">
        <v>121</v>
      </c>
      <c r="S28" s="14">
        <v>4</v>
      </c>
      <c r="U28" s="14" t="s">
        <v>288</v>
      </c>
      <c r="V28" s="14" t="s">
        <v>289</v>
      </c>
      <c r="W28" s="14" t="s">
        <v>288</v>
      </c>
      <c r="X28" s="14" t="s">
        <v>290</v>
      </c>
      <c r="Y28" s="14" t="s">
        <v>291</v>
      </c>
      <c r="Z28" s="14" t="s">
        <v>47</v>
      </c>
      <c r="AA28" s="23" t="s">
        <v>45</v>
      </c>
      <c r="AB28" s="24">
        <v>1</v>
      </c>
      <c r="AC28" s="25"/>
      <c r="AD28" s="24">
        <v>0</v>
      </c>
      <c r="AF28" s="24">
        <v>0</v>
      </c>
      <c r="AG28" s="25">
        <v>2.4</v>
      </c>
      <c r="AH28" s="21" t="e">
        <f>SUM(#REF!*AG28)</f>
        <v>#REF!</v>
      </c>
      <c r="AI28" s="26" t="s">
        <v>292</v>
      </c>
    </row>
    <row r="29" spans="1:35" x14ac:dyDescent="0.25">
      <c r="A29" s="20" t="s">
        <v>366</v>
      </c>
      <c r="B29" s="15" t="s">
        <v>367</v>
      </c>
      <c r="C29" s="39">
        <v>11.64</v>
      </c>
      <c r="D29" s="39">
        <v>11.47</v>
      </c>
      <c r="E29" s="22">
        <f t="shared" si="0"/>
        <v>1.4821272885789008E-2</v>
      </c>
      <c r="F29" s="40">
        <v>1.48</v>
      </c>
      <c r="G29" s="15">
        <v>1.9</v>
      </c>
      <c r="H29" s="15">
        <v>1.1000000000000001</v>
      </c>
      <c r="I29" s="15">
        <v>5.2</v>
      </c>
      <c r="J29" s="15">
        <v>4.5999999999999996</v>
      </c>
      <c r="K29" s="15">
        <v>4.8</v>
      </c>
      <c r="L29" s="15">
        <v>4.4000000000000004</v>
      </c>
      <c r="M29" s="19">
        <v>3.4</v>
      </c>
      <c r="N29" s="15">
        <v>0</v>
      </c>
      <c r="O29" s="15" t="s">
        <v>376</v>
      </c>
      <c r="P29" s="20" t="s">
        <v>366</v>
      </c>
      <c r="Q29" s="14" t="s">
        <v>368</v>
      </c>
      <c r="R29" s="14">
        <v>302</v>
      </c>
      <c r="S29" s="14">
        <v>4</v>
      </c>
      <c r="T29" s="14" t="s">
        <v>369</v>
      </c>
      <c r="U29" s="14" t="s">
        <v>370</v>
      </c>
      <c r="V29" s="14" t="s">
        <v>301</v>
      </c>
      <c r="W29" s="14" t="s">
        <v>371</v>
      </c>
      <c r="X29" s="14" t="s">
        <v>372</v>
      </c>
      <c r="Y29" s="14" t="s">
        <v>373</v>
      </c>
      <c r="Z29" s="14">
        <v>12.4</v>
      </c>
      <c r="AA29" s="23" t="s">
        <v>20</v>
      </c>
      <c r="AB29" s="24">
        <v>0.157</v>
      </c>
      <c r="AC29" s="25" t="s">
        <v>21</v>
      </c>
      <c r="AD29" s="24">
        <v>0.13400000000000001</v>
      </c>
      <c r="AE29" s="25" t="s">
        <v>374</v>
      </c>
      <c r="AF29" s="24">
        <v>0.13100000000000001</v>
      </c>
      <c r="AG29" s="27">
        <v>32.5</v>
      </c>
      <c r="AH29" s="21">
        <f>SUM(C29*AG29)</f>
        <v>378.3</v>
      </c>
      <c r="AI29" s="26" t="s">
        <v>375</v>
      </c>
    </row>
    <row r="30" spans="1:35" x14ac:dyDescent="0.25">
      <c r="A30" s="20" t="s">
        <v>0</v>
      </c>
      <c r="B30" s="15" t="s">
        <v>1</v>
      </c>
      <c r="C30" s="39">
        <v>5.45</v>
      </c>
      <c r="D30" s="39">
        <v>5.39</v>
      </c>
      <c r="E30" s="22">
        <f t="shared" si="0"/>
        <v>1.1131725417439797E-2</v>
      </c>
      <c r="F30" s="40">
        <v>1.08</v>
      </c>
      <c r="G30" s="15">
        <v>9.9</v>
      </c>
      <c r="H30" s="15">
        <v>9.8000000000000007</v>
      </c>
      <c r="I30" s="15">
        <v>10.8</v>
      </c>
      <c r="J30" s="15">
        <v>11</v>
      </c>
      <c r="K30" s="15">
        <v>7</v>
      </c>
      <c r="L30" s="15">
        <v>7.3</v>
      </c>
      <c r="M30" s="19">
        <v>4.9000000000000004</v>
      </c>
      <c r="N30" s="15">
        <v>0</v>
      </c>
      <c r="O30" s="15" t="s">
        <v>2</v>
      </c>
      <c r="P30" s="20" t="s">
        <v>0</v>
      </c>
      <c r="Q30" s="14" t="s">
        <v>3</v>
      </c>
      <c r="R30" s="14">
        <v>821</v>
      </c>
      <c r="S30" s="14">
        <v>4</v>
      </c>
      <c r="T30" s="14" t="s">
        <v>4</v>
      </c>
      <c r="U30" s="14" t="s">
        <v>293</v>
      </c>
      <c r="V30" s="14" t="s">
        <v>294</v>
      </c>
      <c r="W30" s="14" t="s">
        <v>295</v>
      </c>
      <c r="X30" s="14" t="s">
        <v>296</v>
      </c>
      <c r="Y30" s="14" t="s">
        <v>297</v>
      </c>
      <c r="Z30" s="14" t="s">
        <v>0</v>
      </c>
      <c r="AA30" s="23" t="s">
        <v>5</v>
      </c>
      <c r="AB30" s="24">
        <v>0.42899999999999999</v>
      </c>
      <c r="AC30" s="25" t="s">
        <v>12</v>
      </c>
      <c r="AD30" s="24">
        <v>0.37</v>
      </c>
      <c r="AE30" s="14" t="s">
        <v>167</v>
      </c>
      <c r="AF30" s="24">
        <v>6.9000000000000006E-2</v>
      </c>
      <c r="AG30" s="25">
        <v>2.2999999999999998</v>
      </c>
      <c r="AH30" s="21" t="e">
        <f>SUM(#REF!*AG30)</f>
        <v>#REF!</v>
      </c>
      <c r="AI30" s="26" t="s">
        <v>298</v>
      </c>
    </row>
    <row r="31" spans="1:35" x14ac:dyDescent="0.25">
      <c r="A31" s="20" t="s">
        <v>123</v>
      </c>
      <c r="B31" s="15" t="s">
        <v>124</v>
      </c>
      <c r="C31" s="39">
        <v>43.65</v>
      </c>
      <c r="D31" s="39">
        <v>42.83</v>
      </c>
      <c r="E31" s="22">
        <f t="shared" si="0"/>
        <v>1.9145458790567366E-2</v>
      </c>
      <c r="F31" s="40">
        <v>1.91</v>
      </c>
      <c r="G31" s="15">
        <v>15.7</v>
      </c>
      <c r="H31" s="15">
        <v>13</v>
      </c>
      <c r="I31" s="15">
        <v>12.2</v>
      </c>
      <c r="J31" s="15">
        <v>10.8</v>
      </c>
      <c r="K31" s="15">
        <v>8.6999999999999993</v>
      </c>
      <c r="L31" s="15">
        <v>6.7</v>
      </c>
      <c r="M31" s="19">
        <v>2.5</v>
      </c>
      <c r="N31" s="15">
        <v>0</v>
      </c>
      <c r="O31" s="15" t="s">
        <v>125</v>
      </c>
      <c r="P31" s="20" t="s">
        <v>123</v>
      </c>
      <c r="Q31" s="14" t="s">
        <v>126</v>
      </c>
      <c r="R31" s="30">
        <v>1630</v>
      </c>
      <c r="S31" s="30">
        <v>4</v>
      </c>
      <c r="T31" s="30" t="s">
        <v>127</v>
      </c>
      <c r="U31" s="30" t="s">
        <v>299</v>
      </c>
      <c r="V31" s="14" t="s">
        <v>300</v>
      </c>
      <c r="W31" s="14" t="s">
        <v>301</v>
      </c>
      <c r="X31" s="14" t="s">
        <v>128</v>
      </c>
      <c r="Y31" s="14" t="s">
        <v>302</v>
      </c>
      <c r="Z31" s="14" t="s">
        <v>123</v>
      </c>
      <c r="AA31" s="23" t="s">
        <v>21</v>
      </c>
      <c r="AB31" s="24">
        <v>0.16600000000000001</v>
      </c>
      <c r="AC31" s="25" t="s">
        <v>119</v>
      </c>
      <c r="AD31" s="24">
        <v>0.154</v>
      </c>
      <c r="AE31" s="25" t="s">
        <v>20</v>
      </c>
      <c r="AF31" s="24">
        <v>0.13700000000000001</v>
      </c>
      <c r="AG31" s="25">
        <v>1.8</v>
      </c>
      <c r="AH31" s="21">
        <f>SUM(C31*AG31)</f>
        <v>78.569999999999993</v>
      </c>
      <c r="AI31" s="26" t="s">
        <v>303</v>
      </c>
    </row>
    <row r="32" spans="1:35" x14ac:dyDescent="0.25">
      <c r="A32" s="20" t="s">
        <v>110</v>
      </c>
      <c r="B32" s="15" t="s">
        <v>111</v>
      </c>
      <c r="C32" s="39">
        <v>7.56</v>
      </c>
      <c r="D32" s="39">
        <v>7.5</v>
      </c>
      <c r="E32" s="22">
        <f t="shared" si="0"/>
        <v>7.9999999999999481E-3</v>
      </c>
      <c r="F32" s="40">
        <v>0.83</v>
      </c>
      <c r="G32" s="15">
        <v>8.9</v>
      </c>
      <c r="H32" s="15">
        <v>6.5</v>
      </c>
      <c r="I32" s="15">
        <v>9.6</v>
      </c>
      <c r="J32" s="15">
        <v>7.9</v>
      </c>
      <c r="K32" s="15">
        <v>7.4</v>
      </c>
      <c r="L32" s="15">
        <v>5.8</v>
      </c>
      <c r="M32" s="19">
        <v>3.9</v>
      </c>
      <c r="N32" s="15">
        <v>0</v>
      </c>
      <c r="O32" s="15" t="s">
        <v>112</v>
      </c>
      <c r="P32" s="20">
        <v>53</v>
      </c>
      <c r="Q32" s="14" t="s">
        <v>113</v>
      </c>
      <c r="R32" s="30">
        <v>352</v>
      </c>
      <c r="S32" s="30">
        <v>3</v>
      </c>
      <c r="T32" s="30" t="s">
        <v>4</v>
      </c>
      <c r="U32" s="30" t="s">
        <v>304</v>
      </c>
      <c r="V32" s="14" t="s">
        <v>305</v>
      </c>
      <c r="W32" s="14" t="s">
        <v>306</v>
      </c>
      <c r="X32" s="14" t="s">
        <v>307</v>
      </c>
      <c r="Y32" s="14" t="s">
        <v>308</v>
      </c>
      <c r="Z32" s="14" t="s">
        <v>110</v>
      </c>
      <c r="AA32" s="23" t="s">
        <v>29</v>
      </c>
      <c r="AB32" s="24">
        <v>0.41599999999999998</v>
      </c>
      <c r="AC32" s="25" t="s">
        <v>109</v>
      </c>
      <c r="AD32" s="24">
        <v>0.26500000000000001</v>
      </c>
      <c r="AE32" s="25" t="s">
        <v>45</v>
      </c>
      <c r="AF32" s="24">
        <v>0.16600000000000001</v>
      </c>
      <c r="AG32" s="25">
        <v>1.2</v>
      </c>
      <c r="AH32" s="21">
        <f>SUM(C32*AG32)</f>
        <v>9.0719999999999992</v>
      </c>
      <c r="AI32" s="26" t="s">
        <v>309</v>
      </c>
    </row>
    <row r="33" spans="1:35" x14ac:dyDescent="0.25">
      <c r="A33" s="20" t="s">
        <v>114</v>
      </c>
      <c r="B33" s="15" t="s">
        <v>115</v>
      </c>
      <c r="C33" s="39">
        <v>25.21</v>
      </c>
      <c r="D33" s="39">
        <v>24.77</v>
      </c>
      <c r="E33" s="22">
        <f t="shared" si="0"/>
        <v>1.7763423496164766E-2</v>
      </c>
      <c r="F33" s="40">
        <v>1.78</v>
      </c>
      <c r="G33" s="15">
        <v>10.8</v>
      </c>
      <c r="H33" s="15">
        <v>8.3000000000000007</v>
      </c>
      <c r="I33" s="19">
        <v>10.3</v>
      </c>
      <c r="J33" s="15">
        <v>8</v>
      </c>
      <c r="K33" s="15">
        <v>7.6</v>
      </c>
      <c r="L33" s="15">
        <v>5.5</v>
      </c>
      <c r="M33" s="19">
        <v>2.9</v>
      </c>
      <c r="N33" s="15">
        <v>0</v>
      </c>
      <c r="O33" s="15" t="s">
        <v>116</v>
      </c>
      <c r="P33" s="20" t="s">
        <v>114</v>
      </c>
      <c r="Q33" s="14" t="s">
        <v>117</v>
      </c>
      <c r="R33" s="30">
        <v>5</v>
      </c>
      <c r="S33" s="30">
        <v>5</v>
      </c>
      <c r="T33" s="30" t="s">
        <v>4</v>
      </c>
      <c r="U33" s="30" t="s">
        <v>302</v>
      </c>
      <c r="V33" s="14" t="s">
        <v>310</v>
      </c>
      <c r="W33" s="14" t="s">
        <v>311</v>
      </c>
      <c r="X33" s="14" t="s">
        <v>312</v>
      </c>
      <c r="Y33" s="14" t="s">
        <v>299</v>
      </c>
      <c r="Z33" s="14" t="s">
        <v>114</v>
      </c>
      <c r="AA33" s="23" t="s">
        <v>20</v>
      </c>
      <c r="AB33" s="24">
        <v>0.24299999999999999</v>
      </c>
      <c r="AC33" s="25" t="s">
        <v>313</v>
      </c>
      <c r="AD33" s="24">
        <v>0.18099999999999999</v>
      </c>
      <c r="AE33" s="14" t="s">
        <v>118</v>
      </c>
      <c r="AF33" s="24">
        <v>0.128</v>
      </c>
      <c r="AG33" s="25">
        <v>4.3</v>
      </c>
      <c r="AH33" s="21">
        <f>SUM(C33*AG33)</f>
        <v>108.40300000000001</v>
      </c>
      <c r="AI33" s="26" t="s">
        <v>314</v>
      </c>
    </row>
    <row r="34" spans="1:35" x14ac:dyDescent="0.25">
      <c r="A34" s="20" t="s">
        <v>7</v>
      </c>
      <c r="B34" s="15" t="s">
        <v>8</v>
      </c>
      <c r="C34" s="39">
        <v>13.6</v>
      </c>
      <c r="D34" s="39">
        <v>13.53</v>
      </c>
      <c r="E34" s="22">
        <f t="shared" si="0"/>
        <v>5.1736881005173905E-3</v>
      </c>
      <c r="F34" s="40">
        <v>0.49</v>
      </c>
      <c r="G34" s="15">
        <v>3.7</v>
      </c>
      <c r="H34" s="15">
        <v>4.8</v>
      </c>
      <c r="I34" s="15">
        <v>4.5999999999999996</v>
      </c>
      <c r="J34" s="15">
        <v>4.3</v>
      </c>
      <c r="K34" s="15">
        <v>3.8</v>
      </c>
      <c r="L34" s="19">
        <v>2.4700000000000002</v>
      </c>
      <c r="M34" s="15">
        <v>2.2999999999999998</v>
      </c>
      <c r="O34" s="15" t="s">
        <v>40</v>
      </c>
      <c r="P34" s="20" t="s">
        <v>7</v>
      </c>
      <c r="Q34" s="14" t="s">
        <v>10</v>
      </c>
      <c r="R34" s="14">
        <v>821</v>
      </c>
      <c r="S34" s="14">
        <v>4</v>
      </c>
      <c r="T34" s="14" t="s">
        <v>11</v>
      </c>
      <c r="U34" s="14" t="s">
        <v>315</v>
      </c>
      <c r="V34" s="14" t="s">
        <v>316</v>
      </c>
      <c r="W34" s="14" t="s">
        <v>316</v>
      </c>
      <c r="X34" s="14" t="s">
        <v>317</v>
      </c>
      <c r="Y34" s="14" t="s">
        <v>318</v>
      </c>
      <c r="Z34" s="14" t="s">
        <v>7</v>
      </c>
      <c r="AA34" s="23" t="s">
        <v>109</v>
      </c>
      <c r="AB34" s="24">
        <v>0.48799999999999999</v>
      </c>
      <c r="AC34" s="25" t="s">
        <v>45</v>
      </c>
      <c r="AD34" s="24">
        <v>0.35299999999999998</v>
      </c>
      <c r="AE34" s="14" t="s">
        <v>29</v>
      </c>
      <c r="AF34" s="24">
        <v>0.11700000000000001</v>
      </c>
      <c r="AG34" s="25">
        <v>0.9</v>
      </c>
      <c r="AH34" s="21" t="e">
        <f>SUM(#REF!*AG34)</f>
        <v>#REF!</v>
      </c>
      <c r="AI34" s="26" t="s">
        <v>319</v>
      </c>
    </row>
    <row r="35" spans="1:35" x14ac:dyDescent="0.25">
      <c r="A35" s="20" t="s">
        <v>320</v>
      </c>
      <c r="B35" s="15" t="s">
        <v>331</v>
      </c>
      <c r="C35" s="39">
        <v>8.93</v>
      </c>
      <c r="D35" s="39">
        <v>8.8699999999999992</v>
      </c>
      <c r="E35" s="22">
        <f t="shared" si="0"/>
        <v>6.7643742953777345E-3</v>
      </c>
      <c r="F35" s="40">
        <v>0.67</v>
      </c>
      <c r="G35" s="15">
        <v>3.7</v>
      </c>
      <c r="H35" s="15">
        <v>4.3</v>
      </c>
      <c r="I35" s="15">
        <v>5.4</v>
      </c>
      <c r="J35" s="15">
        <v>4.7</v>
      </c>
      <c r="K35" s="19">
        <v>4.5999999999999996</v>
      </c>
      <c r="L35" s="15">
        <v>2.2000000000000002</v>
      </c>
      <c r="M35" s="15">
        <v>2.2000000000000002</v>
      </c>
      <c r="O35" s="15" t="s">
        <v>9</v>
      </c>
      <c r="P35" s="20" t="s">
        <v>320</v>
      </c>
      <c r="Q35" s="14" t="s">
        <v>14</v>
      </c>
      <c r="R35" s="14">
        <v>5</v>
      </c>
      <c r="T35" s="14" t="s">
        <v>197</v>
      </c>
      <c r="U35" s="14" t="s">
        <v>332</v>
      </c>
      <c r="V35" s="14" t="s">
        <v>197</v>
      </c>
      <c r="W35" s="14" t="s">
        <v>333</v>
      </c>
      <c r="X35" s="14" t="s">
        <v>334</v>
      </c>
      <c r="Y35" s="14" t="s">
        <v>320</v>
      </c>
      <c r="Z35" s="23" t="s">
        <v>194</v>
      </c>
      <c r="AA35" s="24">
        <v>0.224</v>
      </c>
      <c r="AB35" s="25" t="s">
        <v>200</v>
      </c>
      <c r="AC35" s="24">
        <v>0.39700000000000002</v>
      </c>
      <c r="AD35" s="14" t="s">
        <v>193</v>
      </c>
      <c r="AE35" s="24">
        <v>0.17899999999999999</v>
      </c>
      <c r="AF35" s="25">
        <v>4.7</v>
      </c>
      <c r="AG35" s="21" t="e">
        <f>SUM(#REF!*AF35)</f>
        <v>#REF!</v>
      </c>
      <c r="AH35" s="26" t="s">
        <v>335</v>
      </c>
    </row>
    <row r="36" spans="1:35" x14ac:dyDescent="0.25">
      <c r="B36" s="31">
        <f>SUM(B37)</f>
        <v>45691</v>
      </c>
      <c r="C36" s="32">
        <f>SUM(C2:C35)/38</f>
        <v>9.8289473684210495</v>
      </c>
      <c r="D36" s="32">
        <f>SUM(D2:D35)/38</f>
        <v>9.7435526315789449</v>
      </c>
      <c r="E36" s="22">
        <f t="shared" si="0"/>
        <v>8.7642300576629001E-3</v>
      </c>
      <c r="F36" s="22"/>
      <c r="G36" s="19">
        <f>SUM(G2:G35)/36</f>
        <v>4.8722222222222218</v>
      </c>
      <c r="H36" s="19">
        <f>SUM(H2:H35)/37</f>
        <v>4.4297297297297309</v>
      </c>
      <c r="I36" s="19">
        <f>SUM(I2:I35)/37</f>
        <v>6</v>
      </c>
      <c r="J36" s="19">
        <f>SUM(J2:J35)/37</f>
        <v>5.6513513513513525</v>
      </c>
      <c r="K36" s="19">
        <f>SUM(K2:K35)/37</f>
        <v>4.9027027027027019</v>
      </c>
      <c r="L36" s="19">
        <f>SUM(L2:L35)/37</f>
        <v>4.2721621621621608</v>
      </c>
      <c r="M36" s="15"/>
      <c r="N36" s="15"/>
    </row>
    <row r="37" spans="1:35" x14ac:dyDescent="0.25">
      <c r="B37" s="31">
        <v>45691</v>
      </c>
      <c r="C37" s="32">
        <v>12.03</v>
      </c>
      <c r="D37" s="32">
        <v>12.03</v>
      </c>
      <c r="E37" s="22">
        <v>0</v>
      </c>
      <c r="F37" s="22"/>
      <c r="G37" s="19">
        <v>2.9138888888888892</v>
      </c>
      <c r="H37" s="19">
        <v>3.3</v>
      </c>
      <c r="I37" s="19">
        <v>4.467741935483871</v>
      </c>
      <c r="J37" s="19">
        <v>5.1621621621621605</v>
      </c>
      <c r="K37" s="19">
        <v>4.0918918918918923</v>
      </c>
      <c r="L37" s="19">
        <v>3.1</v>
      </c>
      <c r="M37" s="15"/>
      <c r="N37" s="15"/>
    </row>
    <row r="38" spans="1:35" x14ac:dyDescent="0.25">
      <c r="B38" s="36" t="str">
        <f>+A1</f>
        <v>Symbol</v>
      </c>
    </row>
    <row r="40" spans="1:35" x14ac:dyDescent="0.25">
      <c r="A40" s="20" t="s">
        <v>93</v>
      </c>
      <c r="B40" s="14" t="s">
        <v>104</v>
      </c>
      <c r="C40" s="21">
        <f>SUM(C14)</f>
        <v>5.94</v>
      </c>
      <c r="D40" s="21">
        <f>SUM(D14)</f>
        <v>5.875</v>
      </c>
      <c r="E40" s="33">
        <f t="shared" ref="E40:E48" si="2">SUM(C40-D40)/D40</f>
        <v>1.1063829787234108E-2</v>
      </c>
      <c r="G40" s="14">
        <v>-0.4</v>
      </c>
      <c r="H40" s="14">
        <v>-0.7</v>
      </c>
      <c r="I40" s="14">
        <v>2.8</v>
      </c>
      <c r="J40" s="14">
        <v>2</v>
      </c>
      <c r="K40" s="27">
        <v>7.5</v>
      </c>
      <c r="L40" s="14">
        <v>0</v>
      </c>
      <c r="M40" s="14" t="s">
        <v>2</v>
      </c>
      <c r="N40" s="20" t="s">
        <v>93</v>
      </c>
      <c r="P40" s="14" t="e">
        <f>IF(#REF!&gt;#REF!,2,0)</f>
        <v>#REF!</v>
      </c>
      <c r="Q40" s="14">
        <v>4</v>
      </c>
      <c r="R40" s="14">
        <f>IF(G40&gt;H40,2,0)</f>
        <v>2</v>
      </c>
      <c r="S40" s="14" t="s">
        <v>236</v>
      </c>
      <c r="T40" s="14" t="s">
        <v>209</v>
      </c>
      <c r="U40" s="14" t="s">
        <v>237</v>
      </c>
      <c r="V40" s="14" t="s">
        <v>238</v>
      </c>
      <c r="W40" s="14" t="s">
        <v>239</v>
      </c>
      <c r="X40" s="14" t="s">
        <v>93</v>
      </c>
      <c r="Y40" s="23" t="s">
        <v>5</v>
      </c>
      <c r="Z40" s="24">
        <v>0.46</v>
      </c>
      <c r="AA40" s="25" t="s">
        <v>12</v>
      </c>
      <c r="AB40" s="24">
        <v>0.37</v>
      </c>
      <c r="AC40" s="25" t="s">
        <v>167</v>
      </c>
      <c r="AD40" s="24">
        <v>0.09</v>
      </c>
      <c r="AE40" s="25">
        <v>8.1</v>
      </c>
      <c r="AF40" s="21" t="e">
        <f>SUM(#REF!*AE40)</f>
        <v>#REF!</v>
      </c>
      <c r="AG40" s="26" t="s">
        <v>240</v>
      </c>
    </row>
    <row r="41" spans="1:35" x14ac:dyDescent="0.25">
      <c r="A41" s="20" t="s">
        <v>54</v>
      </c>
      <c r="B41" s="14" t="s">
        <v>55</v>
      </c>
      <c r="C41" s="21">
        <f t="shared" ref="C41:D43" si="3">SUM(C19)</f>
        <v>12.57</v>
      </c>
      <c r="D41" s="21">
        <f t="shared" si="3"/>
        <v>12.46</v>
      </c>
      <c r="E41" s="33">
        <f t="shared" si="2"/>
        <v>8.8282504012840626E-3</v>
      </c>
      <c r="G41" s="30">
        <v>1.3</v>
      </c>
      <c r="H41" s="14">
        <v>0.9</v>
      </c>
      <c r="I41" s="30">
        <v>3.1</v>
      </c>
      <c r="J41" s="14">
        <v>4.5999999999999996</v>
      </c>
      <c r="K41" s="27">
        <v>4.4000000000000004</v>
      </c>
      <c r="L41" s="14">
        <v>0</v>
      </c>
      <c r="M41" s="14" t="s">
        <v>40</v>
      </c>
      <c r="N41" s="20" t="s">
        <v>54</v>
      </c>
      <c r="O41" s="14" t="s">
        <v>56</v>
      </c>
      <c r="P41" s="14">
        <v>121</v>
      </c>
      <c r="Q41" s="14">
        <v>4</v>
      </c>
      <c r="R41" s="14" t="s">
        <v>4</v>
      </c>
      <c r="S41" s="14" t="s">
        <v>258</v>
      </c>
      <c r="T41" s="14" t="s">
        <v>259</v>
      </c>
      <c r="U41" s="14" t="s">
        <v>260</v>
      </c>
      <c r="V41" s="14" t="s">
        <v>261</v>
      </c>
      <c r="W41" s="14" t="s">
        <v>262</v>
      </c>
      <c r="X41" s="14" t="s">
        <v>54</v>
      </c>
      <c r="Y41" s="23" t="s">
        <v>109</v>
      </c>
      <c r="Z41" s="24">
        <v>0.3</v>
      </c>
      <c r="AA41" s="25" t="s">
        <v>6</v>
      </c>
      <c r="AB41" s="24">
        <v>0.27</v>
      </c>
      <c r="AC41" s="14" t="s">
        <v>45</v>
      </c>
      <c r="AD41" s="24">
        <v>0.23</v>
      </c>
      <c r="AE41" s="25">
        <v>0.1</v>
      </c>
      <c r="AF41" s="21" t="e">
        <f>SUM(#REF!*AE41)</f>
        <v>#REF!</v>
      </c>
      <c r="AG41" s="26" t="s">
        <v>263</v>
      </c>
    </row>
    <row r="42" spans="1:35" x14ac:dyDescent="0.25">
      <c r="A42" s="20" t="s">
        <v>129</v>
      </c>
      <c r="B42" s="14" t="s">
        <v>130</v>
      </c>
      <c r="C42" s="21">
        <f t="shared" si="3"/>
        <v>6.9</v>
      </c>
      <c r="D42" s="21">
        <f t="shared" si="3"/>
        <v>6.83</v>
      </c>
      <c r="E42" s="33">
        <f t="shared" si="2"/>
        <v>1.0248901903367538E-2</v>
      </c>
      <c r="G42" s="14">
        <v>-1.6</v>
      </c>
      <c r="H42" s="14">
        <v>-0.8</v>
      </c>
      <c r="I42" s="14">
        <v>0</v>
      </c>
      <c r="J42" s="14">
        <v>0.9</v>
      </c>
      <c r="K42" s="27">
        <v>8.4</v>
      </c>
      <c r="L42" s="14">
        <v>0</v>
      </c>
      <c r="M42" s="14" t="s">
        <v>2</v>
      </c>
      <c r="N42" s="20" t="s">
        <v>129</v>
      </c>
      <c r="O42" s="14" t="s">
        <v>3</v>
      </c>
      <c r="P42" s="14">
        <v>877</v>
      </c>
      <c r="Q42" s="14">
        <v>3</v>
      </c>
      <c r="R42" s="14" t="s">
        <v>11</v>
      </c>
      <c r="S42" s="14" t="s">
        <v>159</v>
      </c>
      <c r="T42" s="14" t="s">
        <v>264</v>
      </c>
      <c r="U42" s="14" t="s">
        <v>265</v>
      </c>
      <c r="V42" s="14" t="s">
        <v>266</v>
      </c>
      <c r="W42" s="14" t="s">
        <v>267</v>
      </c>
      <c r="X42" s="14" t="s">
        <v>129</v>
      </c>
      <c r="Y42" s="23" t="s">
        <v>5</v>
      </c>
      <c r="Z42" s="24">
        <v>0.62</v>
      </c>
      <c r="AA42" s="25" t="s">
        <v>12</v>
      </c>
      <c r="AB42" s="24">
        <v>0.2</v>
      </c>
      <c r="AC42" s="25" t="s">
        <v>6</v>
      </c>
      <c r="AD42" s="24">
        <v>0.13</v>
      </c>
      <c r="AE42" s="25">
        <v>9.1999999999999993</v>
      </c>
      <c r="AF42" s="21">
        <f>SUM(C42*AE42)</f>
        <v>63.48</v>
      </c>
      <c r="AG42" s="26" t="s">
        <v>268</v>
      </c>
    </row>
    <row r="43" spans="1:35" x14ac:dyDescent="0.25">
      <c r="A43" s="20" t="s">
        <v>120</v>
      </c>
      <c r="B43" s="14" t="s">
        <v>121</v>
      </c>
      <c r="C43" s="21">
        <f t="shared" si="3"/>
        <v>9.1</v>
      </c>
      <c r="D43" s="21">
        <f t="shared" si="3"/>
        <v>9.0350000000000001</v>
      </c>
      <c r="E43" s="33">
        <f t="shared" si="2"/>
        <v>7.1942446043164916E-3</v>
      </c>
      <c r="G43" s="30">
        <v>-0.4</v>
      </c>
      <c r="H43" s="14">
        <v>4.5</v>
      </c>
      <c r="I43" s="30">
        <v>0</v>
      </c>
      <c r="J43" s="14">
        <v>6.5</v>
      </c>
      <c r="K43" s="27">
        <v>6.2</v>
      </c>
      <c r="L43" s="14">
        <v>0</v>
      </c>
      <c r="M43" s="14" t="s">
        <v>9</v>
      </c>
      <c r="N43" s="20" t="s">
        <v>120</v>
      </c>
      <c r="O43" s="14" t="s">
        <v>56</v>
      </c>
      <c r="P43" s="14">
        <v>121</v>
      </c>
      <c r="Q43" s="14">
        <v>2</v>
      </c>
      <c r="R43" s="14" t="s">
        <v>122</v>
      </c>
      <c r="S43" s="14" t="s">
        <v>159</v>
      </c>
      <c r="T43" s="14" t="s">
        <v>256</v>
      </c>
      <c r="U43" s="14" t="s">
        <v>269</v>
      </c>
      <c r="V43" s="14" t="s">
        <v>270</v>
      </c>
      <c r="W43" s="14" t="s">
        <v>256</v>
      </c>
      <c r="X43" s="14" t="s">
        <v>120</v>
      </c>
      <c r="Y43" s="23" t="s">
        <v>45</v>
      </c>
      <c r="Z43" s="24">
        <v>0.44</v>
      </c>
      <c r="AA43" s="25" t="s">
        <v>6</v>
      </c>
      <c r="AB43" s="24">
        <v>0.247</v>
      </c>
      <c r="AC43" s="14" t="s">
        <v>29</v>
      </c>
      <c r="AD43" s="24">
        <v>0.155</v>
      </c>
      <c r="AE43" s="25">
        <v>6</v>
      </c>
      <c r="AF43" s="21" t="e">
        <f>SUM(#REF!*AE43)</f>
        <v>#REF!</v>
      </c>
      <c r="AG43" s="26" t="s">
        <v>271</v>
      </c>
    </row>
    <row r="44" spans="1:35" x14ac:dyDescent="0.25">
      <c r="A44" s="20" t="s">
        <v>366</v>
      </c>
      <c r="B44" s="14" t="s">
        <v>367</v>
      </c>
      <c r="C44" s="21">
        <f>SUM(C29)</f>
        <v>11.64</v>
      </c>
      <c r="D44" s="21">
        <f>SUM(D29)</f>
        <v>11.47</v>
      </c>
      <c r="E44" s="33">
        <f t="shared" si="2"/>
        <v>1.4821272885789008E-2</v>
      </c>
      <c r="G44" s="14">
        <v>1.1000000000000001</v>
      </c>
      <c r="H44" s="14">
        <v>1.3</v>
      </c>
      <c r="I44" s="14">
        <v>-0.5</v>
      </c>
      <c r="J44" s="14">
        <v>-0.5</v>
      </c>
      <c r="K44" s="27">
        <v>1.79</v>
      </c>
      <c r="L44" s="14">
        <v>0</v>
      </c>
      <c r="M44" s="14" t="s">
        <v>376</v>
      </c>
      <c r="N44" s="20" t="s">
        <v>366</v>
      </c>
      <c r="O44" s="14" t="s">
        <v>368</v>
      </c>
      <c r="P44" s="14">
        <v>302</v>
      </c>
      <c r="Q44" s="14">
        <v>3</v>
      </c>
      <c r="R44" s="14" t="s">
        <v>369</v>
      </c>
      <c r="S44" s="14" t="s">
        <v>370</v>
      </c>
      <c r="T44" s="14" t="s">
        <v>301</v>
      </c>
      <c r="U44" s="14" t="s">
        <v>371</v>
      </c>
      <c r="V44" s="14" t="s">
        <v>372</v>
      </c>
      <c r="W44" s="14" t="s">
        <v>373</v>
      </c>
      <c r="X44" s="14">
        <v>12.4</v>
      </c>
      <c r="Y44" s="23" t="s">
        <v>20</v>
      </c>
      <c r="Z44" s="24">
        <v>0.157</v>
      </c>
      <c r="AA44" s="25" t="s">
        <v>21</v>
      </c>
      <c r="AB44" s="24">
        <v>0.13400000000000001</v>
      </c>
      <c r="AC44" s="25" t="s">
        <v>374</v>
      </c>
      <c r="AD44" s="24">
        <v>0.13100000000000001</v>
      </c>
      <c r="AE44" s="27">
        <v>32.5</v>
      </c>
      <c r="AF44" s="21">
        <f>SUM(C44*AE44)</f>
        <v>378.3</v>
      </c>
      <c r="AG44" s="26" t="s">
        <v>375</v>
      </c>
    </row>
    <row r="45" spans="1:35" x14ac:dyDescent="0.25">
      <c r="A45" s="20" t="s">
        <v>0</v>
      </c>
      <c r="B45" s="14" t="s">
        <v>1</v>
      </c>
      <c r="C45" s="21">
        <f>SUM(C30)</f>
        <v>5.45</v>
      </c>
      <c r="D45" s="21">
        <f>SUM(D30)</f>
        <v>5.39</v>
      </c>
      <c r="E45" s="33">
        <f t="shared" si="2"/>
        <v>1.1131725417439797E-2</v>
      </c>
      <c r="G45" s="14">
        <v>-0.6</v>
      </c>
      <c r="H45" s="14">
        <v>-0.8</v>
      </c>
      <c r="I45" s="14">
        <v>1.9</v>
      </c>
      <c r="J45" s="14">
        <v>2</v>
      </c>
      <c r="K45" s="27">
        <v>7.6</v>
      </c>
      <c r="L45" s="14">
        <v>0</v>
      </c>
      <c r="M45" s="14" t="s">
        <v>2</v>
      </c>
      <c r="N45" s="20" t="s">
        <v>0</v>
      </c>
      <c r="O45" s="14" t="s">
        <v>3</v>
      </c>
      <c r="P45" s="14">
        <v>821</v>
      </c>
      <c r="Q45" s="14">
        <v>3</v>
      </c>
      <c r="R45" s="14" t="s">
        <v>4</v>
      </c>
      <c r="S45" s="14" t="s">
        <v>293</v>
      </c>
      <c r="T45" s="14" t="s">
        <v>294</v>
      </c>
      <c r="U45" s="14" t="s">
        <v>295</v>
      </c>
      <c r="V45" s="14" t="s">
        <v>296</v>
      </c>
      <c r="W45" s="14" t="s">
        <v>297</v>
      </c>
      <c r="X45" s="14" t="s">
        <v>0</v>
      </c>
      <c r="Y45" s="23" t="s">
        <v>5</v>
      </c>
      <c r="Z45" s="24">
        <v>0.42899999999999999</v>
      </c>
      <c r="AA45" s="25" t="s">
        <v>12</v>
      </c>
      <c r="AB45" s="24">
        <v>0.37</v>
      </c>
      <c r="AC45" s="14" t="s">
        <v>167</v>
      </c>
      <c r="AD45" s="24">
        <v>6.9000000000000006E-2</v>
      </c>
      <c r="AE45" s="25">
        <v>2.2999999999999998</v>
      </c>
      <c r="AF45" s="21" t="e">
        <f>SUM(#REF!*AE45)</f>
        <v>#REF!</v>
      </c>
      <c r="AG45" s="26" t="s">
        <v>298</v>
      </c>
    </row>
    <row r="46" spans="1:35" x14ac:dyDescent="0.25">
      <c r="A46" s="20" t="s">
        <v>123</v>
      </c>
      <c r="B46" s="14" t="s">
        <v>124</v>
      </c>
      <c r="C46" s="21">
        <f>SUM(C31)</f>
        <v>43.65</v>
      </c>
      <c r="D46" s="21">
        <v>36</v>
      </c>
      <c r="E46" s="33">
        <f t="shared" si="2"/>
        <v>0.21249999999999997</v>
      </c>
      <c r="G46" s="14">
        <v>3.2</v>
      </c>
      <c r="H46" s="14">
        <v>1.1000000000000001</v>
      </c>
      <c r="I46" s="14">
        <v>4.5</v>
      </c>
      <c r="J46" s="14">
        <v>3.3</v>
      </c>
      <c r="K46" s="27">
        <v>3.3</v>
      </c>
      <c r="L46" s="14">
        <v>0</v>
      </c>
      <c r="M46" s="14" t="s">
        <v>125</v>
      </c>
      <c r="N46" s="20" t="s">
        <v>123</v>
      </c>
      <c r="O46" s="14" t="s">
        <v>126</v>
      </c>
      <c r="P46" s="30">
        <v>1630</v>
      </c>
      <c r="Q46" s="30">
        <v>4</v>
      </c>
      <c r="R46" s="30" t="s">
        <v>127</v>
      </c>
      <c r="S46" s="30" t="s">
        <v>299</v>
      </c>
      <c r="T46" s="14" t="s">
        <v>300</v>
      </c>
      <c r="U46" s="14" t="s">
        <v>301</v>
      </c>
      <c r="V46" s="14" t="s">
        <v>128</v>
      </c>
      <c r="W46" s="14" t="s">
        <v>302</v>
      </c>
      <c r="X46" s="14" t="s">
        <v>123</v>
      </c>
      <c r="Y46" s="23" t="s">
        <v>21</v>
      </c>
      <c r="Z46" s="24">
        <v>0.16600000000000001</v>
      </c>
      <c r="AA46" s="25" t="s">
        <v>119</v>
      </c>
      <c r="AB46" s="24">
        <v>0.154</v>
      </c>
      <c r="AC46" s="25" t="s">
        <v>20</v>
      </c>
      <c r="AD46" s="24">
        <v>0.13700000000000001</v>
      </c>
      <c r="AE46" s="25">
        <v>1.8</v>
      </c>
      <c r="AF46" s="21">
        <f>SUM(C46*AE46)</f>
        <v>78.569999999999993</v>
      </c>
      <c r="AG46" s="26" t="s">
        <v>303</v>
      </c>
    </row>
    <row r="47" spans="1:35" x14ac:dyDescent="0.25">
      <c r="A47" s="20" t="s">
        <v>114</v>
      </c>
      <c r="B47" s="14" t="s">
        <v>115</v>
      </c>
      <c r="C47" s="21">
        <f>SUM(C33)</f>
        <v>25.21</v>
      </c>
      <c r="D47" s="21">
        <f>SUM(D33)</f>
        <v>24.77</v>
      </c>
      <c r="E47" s="33">
        <f t="shared" si="2"/>
        <v>1.7763423496164766E-2</v>
      </c>
      <c r="G47" s="27">
        <v>3.5</v>
      </c>
      <c r="H47" s="14">
        <v>2.1</v>
      </c>
      <c r="I47" s="14">
        <v>4.9000000000000004</v>
      </c>
      <c r="J47" s="14">
        <v>4.0999999999999996</v>
      </c>
      <c r="K47" s="27">
        <v>4.5</v>
      </c>
      <c r="L47" s="14">
        <v>0</v>
      </c>
      <c r="M47" s="14" t="s">
        <v>116</v>
      </c>
      <c r="N47" s="20" t="s">
        <v>114</v>
      </c>
      <c r="O47" s="14" t="s">
        <v>117</v>
      </c>
      <c r="P47" s="30">
        <v>5</v>
      </c>
      <c r="Q47" s="30">
        <v>5</v>
      </c>
      <c r="R47" s="30" t="s">
        <v>4</v>
      </c>
      <c r="S47" s="30" t="s">
        <v>302</v>
      </c>
      <c r="T47" s="14" t="s">
        <v>310</v>
      </c>
      <c r="U47" s="14" t="s">
        <v>311</v>
      </c>
      <c r="V47" s="14" t="s">
        <v>312</v>
      </c>
      <c r="W47" s="14" t="s">
        <v>299</v>
      </c>
      <c r="X47" s="14" t="s">
        <v>114</v>
      </c>
      <c r="Y47" s="23" t="s">
        <v>20</v>
      </c>
      <c r="Z47" s="24">
        <v>0.24299999999999999</v>
      </c>
      <c r="AA47" s="25" t="s">
        <v>313</v>
      </c>
      <c r="AB47" s="24">
        <v>0.18099999999999999</v>
      </c>
      <c r="AC47" s="14" t="s">
        <v>118</v>
      </c>
      <c r="AD47" s="24">
        <v>0.128</v>
      </c>
      <c r="AE47" s="25">
        <v>4.3</v>
      </c>
      <c r="AF47" s="21">
        <f>SUM(C47*AE47)</f>
        <v>108.40300000000001</v>
      </c>
      <c r="AG47" s="26" t="s">
        <v>314</v>
      </c>
    </row>
    <row r="48" spans="1:35" x14ac:dyDescent="0.25">
      <c r="A48" s="20" t="s">
        <v>7</v>
      </c>
      <c r="B48" s="14" t="s">
        <v>8</v>
      </c>
      <c r="C48" s="21">
        <f>SUM(C34)</f>
        <v>13.6</v>
      </c>
      <c r="D48" s="21">
        <f>SUM(D34)</f>
        <v>13.53</v>
      </c>
      <c r="E48" s="33">
        <f t="shared" si="2"/>
        <v>5.1736881005173905E-3</v>
      </c>
      <c r="G48" s="14">
        <v>2.7</v>
      </c>
      <c r="H48" s="14">
        <v>3.5</v>
      </c>
      <c r="I48" s="14">
        <v>3.9</v>
      </c>
      <c r="J48" s="14">
        <v>4.7</v>
      </c>
      <c r="K48" s="27">
        <v>3.8</v>
      </c>
      <c r="L48" s="14">
        <v>0</v>
      </c>
      <c r="M48" s="14" t="s">
        <v>40</v>
      </c>
      <c r="N48" s="20" t="s">
        <v>7</v>
      </c>
      <c r="O48" s="14" t="s">
        <v>10</v>
      </c>
      <c r="P48" s="14">
        <v>821</v>
      </c>
      <c r="Q48" s="14">
        <v>4</v>
      </c>
      <c r="R48" s="14" t="s">
        <v>11</v>
      </c>
      <c r="S48" s="14" t="s">
        <v>315</v>
      </c>
      <c r="T48" s="14" t="s">
        <v>316</v>
      </c>
      <c r="U48" s="14" t="s">
        <v>316</v>
      </c>
      <c r="V48" s="14" t="s">
        <v>317</v>
      </c>
      <c r="W48" s="14" t="s">
        <v>318</v>
      </c>
      <c r="X48" s="14" t="s">
        <v>7</v>
      </c>
      <c r="Y48" s="23" t="s">
        <v>109</v>
      </c>
      <c r="Z48" s="24">
        <v>0.48799999999999999</v>
      </c>
      <c r="AA48" s="25" t="s">
        <v>45</v>
      </c>
      <c r="AB48" s="24">
        <v>0.35299999999999998</v>
      </c>
      <c r="AC48" s="14" t="s">
        <v>29</v>
      </c>
      <c r="AD48" s="24">
        <v>0.11700000000000001</v>
      </c>
      <c r="AE48" s="25">
        <v>0.9</v>
      </c>
      <c r="AF48" s="21" t="e">
        <f>SUM(#REF!*AE48)</f>
        <v>#REF!</v>
      </c>
      <c r="AG48" s="26" t="s">
        <v>319</v>
      </c>
    </row>
    <row r="49" spans="1:35" x14ac:dyDescent="0.25">
      <c r="A49" s="20"/>
      <c r="C49" s="21"/>
      <c r="D49" s="21"/>
      <c r="N49" s="20"/>
      <c r="Y49" s="23"/>
      <c r="Z49" s="24"/>
      <c r="AA49" s="25"/>
      <c r="AB49" s="24"/>
      <c r="AD49" s="24"/>
      <c r="AE49" s="25"/>
      <c r="AF49" s="21"/>
      <c r="AG49" s="26"/>
    </row>
    <row r="50" spans="1:35" x14ac:dyDescent="0.25">
      <c r="A50" s="20"/>
      <c r="C50" s="21"/>
      <c r="D50" s="21"/>
      <c r="N50" s="20"/>
      <c r="Y50" s="23"/>
      <c r="Z50" s="24"/>
      <c r="AA50" s="25"/>
      <c r="AB50" s="24"/>
      <c r="AD50" s="24"/>
      <c r="AE50" s="25"/>
      <c r="AF50" s="21"/>
      <c r="AG50" s="26"/>
    </row>
    <row r="51" spans="1:35" x14ac:dyDescent="0.25">
      <c r="A51" s="20"/>
      <c r="C51" s="21"/>
      <c r="D51" s="21"/>
      <c r="N51" s="20"/>
      <c r="Y51" s="23"/>
      <c r="Z51" s="24"/>
      <c r="AA51" s="25"/>
      <c r="AB51" s="24"/>
      <c r="AD51" s="24"/>
      <c r="AE51" s="25"/>
      <c r="AF51" s="21"/>
      <c r="AG51" s="26"/>
    </row>
    <row r="52" spans="1:35" x14ac:dyDescent="0.25">
      <c r="A52" s="20"/>
      <c r="C52" s="21"/>
      <c r="D52" s="21"/>
      <c r="N52" s="20"/>
      <c r="Y52" s="23"/>
      <c r="Z52" s="24"/>
      <c r="AA52" s="25"/>
      <c r="AB52" s="24"/>
      <c r="AD52" s="24"/>
      <c r="AE52" s="25"/>
      <c r="AF52" s="21"/>
      <c r="AG52" s="26"/>
    </row>
    <row r="53" spans="1:35" x14ac:dyDescent="0.25">
      <c r="A53" s="20" t="s">
        <v>131</v>
      </c>
      <c r="B53" s="15" t="s">
        <v>132</v>
      </c>
      <c r="C53" s="1">
        <v>10.77</v>
      </c>
      <c r="D53" s="1">
        <v>10.77</v>
      </c>
      <c r="E53" s="22">
        <f>SUM(C53-D53)/D53</f>
        <v>0</v>
      </c>
      <c r="F53" s="22"/>
      <c r="G53" s="15">
        <v>5.8</v>
      </c>
      <c r="H53" s="15">
        <v>6.2</v>
      </c>
      <c r="I53" s="15">
        <v>7.8</v>
      </c>
      <c r="J53" s="15">
        <v>8.3000000000000007</v>
      </c>
      <c r="K53" s="15">
        <v>7.2</v>
      </c>
      <c r="L53" s="15">
        <v>6.4</v>
      </c>
      <c r="M53" s="19">
        <v>3.1</v>
      </c>
      <c r="N53" s="15">
        <v>0</v>
      </c>
      <c r="O53" s="15" t="s">
        <v>133</v>
      </c>
      <c r="P53" s="20" t="s">
        <v>131</v>
      </c>
      <c r="Q53" s="28" t="s">
        <v>134</v>
      </c>
      <c r="S53" s="14">
        <v>4</v>
      </c>
      <c r="U53" s="14" t="s">
        <v>188</v>
      </c>
      <c r="V53" s="14" t="s">
        <v>189</v>
      </c>
      <c r="W53" s="14" t="s">
        <v>190</v>
      </c>
      <c r="X53" s="14" t="s">
        <v>191</v>
      </c>
      <c r="Y53" s="14" t="s">
        <v>192</v>
      </c>
      <c r="Z53" s="14" t="s">
        <v>131</v>
      </c>
      <c r="AA53" s="23" t="s">
        <v>193</v>
      </c>
      <c r="AB53" s="24">
        <v>0.3</v>
      </c>
      <c r="AC53" s="25" t="s">
        <v>194</v>
      </c>
      <c r="AD53" s="24">
        <v>0.16</v>
      </c>
      <c r="AE53" s="25" t="s">
        <v>195</v>
      </c>
      <c r="AF53" s="24">
        <v>0.1</v>
      </c>
      <c r="AG53" s="25">
        <v>15.6</v>
      </c>
      <c r="AH53" s="21"/>
      <c r="AI53" s="26" t="s">
        <v>196</v>
      </c>
    </row>
    <row r="54" spans="1:35" x14ac:dyDescent="0.25">
      <c r="A54" s="2" t="s">
        <v>386</v>
      </c>
      <c r="B54" s="15" t="s">
        <v>346</v>
      </c>
      <c r="C54" s="1">
        <v>9.92</v>
      </c>
      <c r="D54" s="1">
        <v>9.8800000000000008</v>
      </c>
      <c r="E54" s="22">
        <f>SUM(C54-D54)/D54</f>
        <v>4.0485829959513303E-3</v>
      </c>
      <c r="F54" s="22"/>
      <c r="G54" s="15">
        <v>4.4000000000000004</v>
      </c>
      <c r="H54" s="15">
        <v>3.7</v>
      </c>
      <c r="I54" s="15">
        <v>5.7</v>
      </c>
      <c r="J54" s="15">
        <v>5.3</v>
      </c>
      <c r="K54" s="15">
        <v>6.2</v>
      </c>
      <c r="L54" s="15">
        <v>4.5999999999999996</v>
      </c>
      <c r="M54" s="19">
        <v>3</v>
      </c>
      <c r="N54" s="15">
        <v>0</v>
      </c>
      <c r="O54" s="15" t="s">
        <v>9</v>
      </c>
      <c r="P54" s="20" t="s">
        <v>323</v>
      </c>
      <c r="Q54" s="14" t="s">
        <v>14</v>
      </c>
      <c r="R54" s="14">
        <v>121</v>
      </c>
      <c r="S54" s="14">
        <v>4</v>
      </c>
      <c r="U54" s="14" t="s">
        <v>347</v>
      </c>
      <c r="V54" s="14" t="s">
        <v>347</v>
      </c>
      <c r="W54" s="14" t="s">
        <v>347</v>
      </c>
      <c r="X54" s="14" t="s">
        <v>347</v>
      </c>
      <c r="Y54" s="14" t="s">
        <v>348</v>
      </c>
      <c r="Z54" s="14" t="s">
        <v>323</v>
      </c>
      <c r="AA54" s="23" t="s">
        <v>45</v>
      </c>
      <c r="AB54" s="24">
        <v>0.73</v>
      </c>
      <c r="AC54" s="25" t="s">
        <v>109</v>
      </c>
      <c r="AD54" s="24">
        <v>0.14000000000000001</v>
      </c>
      <c r="AE54" s="14" t="s">
        <v>29</v>
      </c>
      <c r="AF54" s="24">
        <v>0.09</v>
      </c>
      <c r="AG54" s="25">
        <v>1.1000000000000001</v>
      </c>
      <c r="AH54" s="21" t="e">
        <f>SUM(#REF!*AG54)</f>
        <v>#REF!</v>
      </c>
      <c r="AI54" s="26" t="s">
        <v>349</v>
      </c>
    </row>
    <row r="55" spans="1:35" x14ac:dyDescent="0.25">
      <c r="A55" s="20" t="s">
        <v>327</v>
      </c>
      <c r="B55" s="15" t="s">
        <v>360</v>
      </c>
      <c r="C55" s="1">
        <v>9.44</v>
      </c>
      <c r="D55" s="1">
        <v>9.3699999999999992</v>
      </c>
      <c r="E55" s="22">
        <f>SUM(C55-D55)/D55</f>
        <v>7.4706510138740972E-3</v>
      </c>
      <c r="F55" s="22"/>
      <c r="G55" s="15">
        <v>4.3</v>
      </c>
      <c r="H55" s="15">
        <v>3.7</v>
      </c>
      <c r="I55" s="15">
        <v>5.4</v>
      </c>
      <c r="J55" s="15">
        <v>5.4</v>
      </c>
      <c r="K55" s="15">
        <v>0</v>
      </c>
      <c r="L55" s="15">
        <v>4.3</v>
      </c>
      <c r="M55" s="19">
        <v>2.5</v>
      </c>
      <c r="N55" s="15">
        <v>0</v>
      </c>
      <c r="O55" s="15" t="s">
        <v>9</v>
      </c>
      <c r="P55" s="20" t="s">
        <v>327</v>
      </c>
      <c r="Q55" s="14" t="s">
        <v>14</v>
      </c>
      <c r="R55" s="14">
        <v>121</v>
      </c>
      <c r="S55" s="14">
        <v>3</v>
      </c>
      <c r="U55" s="14" t="s">
        <v>342</v>
      </c>
      <c r="V55" s="14" t="s">
        <v>197</v>
      </c>
      <c r="W55" s="14" t="s">
        <v>333</v>
      </c>
      <c r="X55" s="14" t="s">
        <v>256</v>
      </c>
      <c r="Y55" s="14" t="s">
        <v>332</v>
      </c>
      <c r="Z55" s="14" t="s">
        <v>327</v>
      </c>
      <c r="AA55" s="23" t="s">
        <v>45</v>
      </c>
      <c r="AB55" s="24">
        <v>0.82899999999999996</v>
      </c>
      <c r="AC55" s="25" t="s">
        <v>361</v>
      </c>
      <c r="AD55" s="24">
        <v>8.5999999999999993E-2</v>
      </c>
      <c r="AE55" s="14" t="s">
        <v>6</v>
      </c>
      <c r="AF55" s="24">
        <v>0.04</v>
      </c>
      <c r="AG55" s="25">
        <v>19.5</v>
      </c>
      <c r="AH55" s="21" t="e">
        <f>SUM(#REF!*AG55)</f>
        <v>#REF!</v>
      </c>
      <c r="AI55" s="26" t="s">
        <v>362</v>
      </c>
    </row>
    <row r="56" spans="1:35" x14ac:dyDescent="0.25">
      <c r="A56" s="20" t="s">
        <v>102</v>
      </c>
      <c r="B56" s="15" t="s">
        <v>103</v>
      </c>
      <c r="C56" s="1">
        <v>11.85</v>
      </c>
      <c r="D56" s="1">
        <v>11.85</v>
      </c>
      <c r="E56" s="22">
        <f>SUM(C56-D56)/D56</f>
        <v>0</v>
      </c>
      <c r="F56" s="22"/>
      <c r="G56" s="15">
        <v>1.1000000000000001</v>
      </c>
      <c r="H56" s="15">
        <v>1.1000000000000001</v>
      </c>
      <c r="I56" s="15">
        <v>5</v>
      </c>
      <c r="J56" s="15">
        <v>4.5999999999999996</v>
      </c>
      <c r="K56" s="15">
        <v>4.2</v>
      </c>
      <c r="L56" s="15">
        <v>4.4000000000000004</v>
      </c>
      <c r="M56" s="19">
        <v>0.1</v>
      </c>
      <c r="N56" s="15">
        <v>0</v>
      </c>
      <c r="O56" s="15" t="s">
        <v>18</v>
      </c>
      <c r="P56" s="20" t="s">
        <v>102</v>
      </c>
      <c r="R56" s="14" t="e">
        <f>IF(#REF!&gt;#REF!,2,0)</f>
        <v>#REF!</v>
      </c>
      <c r="S56" s="14">
        <v>3</v>
      </c>
      <c r="T56" s="14">
        <f>IF(I56&gt;J56,2,0)</f>
        <v>2</v>
      </c>
      <c r="U56" s="14" t="s">
        <v>176</v>
      </c>
      <c r="V56" s="14" t="s">
        <v>176</v>
      </c>
      <c r="W56" s="14" t="s">
        <v>177</v>
      </c>
      <c r="X56" s="14" t="s">
        <v>178</v>
      </c>
      <c r="Y56" s="14" t="s">
        <v>179</v>
      </c>
      <c r="Z56" s="14" t="s">
        <v>102</v>
      </c>
      <c r="AA56" s="23" t="s">
        <v>45</v>
      </c>
      <c r="AB56" s="24">
        <v>0.99</v>
      </c>
      <c r="AC56" s="25"/>
      <c r="AD56" s="24"/>
      <c r="AE56" s="25"/>
      <c r="AF56" s="24"/>
      <c r="AG56" s="14">
        <v>0</v>
      </c>
      <c r="AH56" s="21">
        <f>SUM(C56*AG56)</f>
        <v>0</v>
      </c>
      <c r="AI56" s="26" t="s">
        <v>180</v>
      </c>
    </row>
    <row r="57" spans="1:35" x14ac:dyDescent="0.25">
      <c r="A57" s="20" t="s">
        <v>322</v>
      </c>
      <c r="B57" s="14" t="s">
        <v>341</v>
      </c>
      <c r="C57" s="21">
        <v>10.88</v>
      </c>
      <c r="D57" s="21">
        <v>10.88</v>
      </c>
      <c r="E57" s="33">
        <f t="shared" ref="E57:E68" si="4">SUM(C57-D57)/D57</f>
        <v>0</v>
      </c>
      <c r="G57" s="30">
        <v>4.4000000000000004</v>
      </c>
      <c r="H57" s="14">
        <v>4.7</v>
      </c>
      <c r="I57" s="30">
        <v>0</v>
      </c>
      <c r="J57" s="14">
        <v>6</v>
      </c>
      <c r="K57" s="27">
        <v>4.5999999999999996</v>
      </c>
      <c r="L57" s="14">
        <v>0</v>
      </c>
      <c r="M57" s="14" t="s">
        <v>9</v>
      </c>
      <c r="N57" s="20" t="s">
        <v>322</v>
      </c>
      <c r="O57" s="14" t="s">
        <v>14</v>
      </c>
      <c r="P57" s="14">
        <v>121</v>
      </c>
      <c r="Q57" s="14">
        <v>5</v>
      </c>
      <c r="S57" s="14" t="s">
        <v>342</v>
      </c>
      <c r="T57" s="14" t="s">
        <v>332</v>
      </c>
      <c r="U57" s="14" t="s">
        <v>190</v>
      </c>
      <c r="V57" s="14" t="s">
        <v>343</v>
      </c>
      <c r="W57" s="14" t="s">
        <v>344</v>
      </c>
      <c r="X57" s="14" t="s">
        <v>322</v>
      </c>
      <c r="Y57" s="23" t="s">
        <v>200</v>
      </c>
      <c r="Z57" s="24">
        <v>0.39</v>
      </c>
      <c r="AA57" s="25" t="s">
        <v>194</v>
      </c>
      <c r="AB57" s="24">
        <v>0.20200000000000001</v>
      </c>
      <c r="AC57" s="14" t="s">
        <v>193</v>
      </c>
      <c r="AD57" s="24">
        <v>0.16200000000000001</v>
      </c>
      <c r="AE57" s="25">
        <v>7.5</v>
      </c>
      <c r="AF57" s="21" t="e">
        <f>SUM(#REF!*AE57)</f>
        <v>#REF!</v>
      </c>
      <c r="AG57" s="26" t="s">
        <v>345</v>
      </c>
    </row>
    <row r="58" spans="1:35" x14ac:dyDescent="0.25">
      <c r="A58" s="20" t="s">
        <v>323</v>
      </c>
      <c r="B58" s="14" t="s">
        <v>346</v>
      </c>
      <c r="C58" s="21">
        <v>10.1</v>
      </c>
      <c r="D58" s="21">
        <v>10.1</v>
      </c>
      <c r="E58" s="33">
        <f t="shared" si="4"/>
        <v>0</v>
      </c>
      <c r="G58" s="30">
        <v>5.2</v>
      </c>
      <c r="H58" s="14">
        <v>4.7</v>
      </c>
      <c r="I58" s="30">
        <v>6.2</v>
      </c>
      <c r="J58" s="14">
        <v>6</v>
      </c>
      <c r="K58" s="27">
        <v>5.0999999999999996</v>
      </c>
      <c r="L58" s="14">
        <v>0</v>
      </c>
      <c r="M58" s="14" t="s">
        <v>9</v>
      </c>
      <c r="N58" s="20" t="s">
        <v>323</v>
      </c>
      <c r="O58" s="14" t="s">
        <v>14</v>
      </c>
      <c r="P58" s="14">
        <v>121</v>
      </c>
      <c r="Q58" s="14">
        <v>5</v>
      </c>
      <c r="S58" s="14" t="s">
        <v>347</v>
      </c>
      <c r="T58" s="14" t="s">
        <v>347</v>
      </c>
      <c r="U58" s="14" t="s">
        <v>347</v>
      </c>
      <c r="V58" s="14" t="s">
        <v>347</v>
      </c>
      <c r="W58" s="14" t="s">
        <v>348</v>
      </c>
      <c r="X58" s="14" t="s">
        <v>323</v>
      </c>
      <c r="Y58" s="23" t="s">
        <v>45</v>
      </c>
      <c r="Z58" s="24">
        <v>0.73</v>
      </c>
      <c r="AA58" s="25" t="s">
        <v>109</v>
      </c>
      <c r="AB58" s="24">
        <v>0.14000000000000001</v>
      </c>
      <c r="AC58" s="14" t="s">
        <v>29</v>
      </c>
      <c r="AD58" s="24">
        <v>0.09</v>
      </c>
      <c r="AE58" s="25">
        <v>1.1000000000000001</v>
      </c>
      <c r="AF58" s="21" t="e">
        <f>SUM(#REF!*AE58)</f>
        <v>#REF!</v>
      </c>
      <c r="AG58" s="26" t="s">
        <v>349</v>
      </c>
    </row>
    <row r="59" spans="1:35" ht="13" x14ac:dyDescent="0.3">
      <c r="A59" s="20" t="s">
        <v>324</v>
      </c>
      <c r="B59" s="34" t="s">
        <v>350</v>
      </c>
      <c r="C59" s="21">
        <v>10.199999999999999</v>
      </c>
      <c r="D59" s="21">
        <v>10.199999999999999</v>
      </c>
      <c r="E59" s="33">
        <f t="shared" si="4"/>
        <v>0</v>
      </c>
      <c r="G59" s="30">
        <v>4.9000000000000004</v>
      </c>
      <c r="H59" s="14">
        <v>4.7</v>
      </c>
      <c r="I59" s="30">
        <v>0</v>
      </c>
      <c r="J59" s="14">
        <v>6</v>
      </c>
      <c r="K59" s="27">
        <v>4.5999999999999996</v>
      </c>
      <c r="L59" s="14">
        <v>0</v>
      </c>
      <c r="M59" s="14" t="s">
        <v>9</v>
      </c>
      <c r="N59" s="20" t="s">
        <v>324</v>
      </c>
      <c r="O59" s="14" t="s">
        <v>14</v>
      </c>
      <c r="P59" s="14">
        <v>121</v>
      </c>
      <c r="Q59" s="14">
        <v>5</v>
      </c>
      <c r="S59" s="14" t="s">
        <v>278</v>
      </c>
      <c r="T59" s="14" t="s">
        <v>351</v>
      </c>
      <c r="U59" s="14" t="s">
        <v>352</v>
      </c>
      <c r="V59" s="14" t="s">
        <v>353</v>
      </c>
      <c r="W59" s="14" t="s">
        <v>354</v>
      </c>
      <c r="X59" s="14" t="s">
        <v>324</v>
      </c>
      <c r="Y59" s="23" t="s">
        <v>193</v>
      </c>
      <c r="Z59" s="24">
        <v>0.39900000000000002</v>
      </c>
      <c r="AA59" s="25" t="s">
        <v>194</v>
      </c>
      <c r="AB59" s="24">
        <v>0.28000000000000003</v>
      </c>
      <c r="AC59" s="14" t="s">
        <v>355</v>
      </c>
      <c r="AD59" s="24">
        <v>6.4000000000000001E-2</v>
      </c>
      <c r="AE59" s="25">
        <v>6.2</v>
      </c>
      <c r="AF59" s="21" t="e">
        <f>SUM(#REF!*AE59)</f>
        <v>#REF!</v>
      </c>
      <c r="AG59" s="26" t="s">
        <v>356</v>
      </c>
    </row>
    <row r="60" spans="1:35" x14ac:dyDescent="0.25">
      <c r="A60" s="20" t="s">
        <v>325</v>
      </c>
      <c r="B60" s="14" t="s">
        <v>357</v>
      </c>
      <c r="C60" s="21">
        <v>9.9</v>
      </c>
      <c r="D60" s="21">
        <v>9.9</v>
      </c>
      <c r="E60" s="33">
        <f t="shared" si="4"/>
        <v>0</v>
      </c>
      <c r="G60" s="30">
        <v>4.3</v>
      </c>
      <c r="H60" s="14">
        <v>4.5999999999999996</v>
      </c>
      <c r="I60" s="30">
        <v>5.7</v>
      </c>
      <c r="J60" s="14">
        <v>6</v>
      </c>
      <c r="K60" s="27">
        <v>4.8</v>
      </c>
      <c r="L60" s="14">
        <v>0</v>
      </c>
      <c r="M60" s="14" t="s">
        <v>9</v>
      </c>
      <c r="N60" s="20" t="s">
        <v>325</v>
      </c>
      <c r="O60" s="14" t="s">
        <v>14</v>
      </c>
      <c r="P60" s="14">
        <v>121</v>
      </c>
      <c r="Q60" s="14">
        <v>5</v>
      </c>
      <c r="S60" s="14" t="s">
        <v>347</v>
      </c>
      <c r="T60" s="14" t="s">
        <v>347</v>
      </c>
      <c r="U60" s="14" t="s">
        <v>347</v>
      </c>
      <c r="V60" s="14" t="s">
        <v>348</v>
      </c>
      <c r="W60" s="14" t="s">
        <v>348</v>
      </c>
      <c r="X60" s="14" t="s">
        <v>325</v>
      </c>
      <c r="Y60" s="23" t="s">
        <v>45</v>
      </c>
      <c r="Z60" s="24">
        <v>0.66</v>
      </c>
      <c r="AA60" s="25" t="s">
        <v>109</v>
      </c>
      <c r="AB60" s="24">
        <v>0.16</v>
      </c>
      <c r="AC60" s="14" t="s">
        <v>29</v>
      </c>
      <c r="AD60" s="24">
        <v>0.13</v>
      </c>
      <c r="AE60" s="25">
        <v>1.1000000000000001</v>
      </c>
      <c r="AF60" s="21" t="e">
        <f>SUM(#REF!*AE60)</f>
        <v>#REF!</v>
      </c>
      <c r="AG60" s="26" t="s">
        <v>358</v>
      </c>
    </row>
    <row r="61" spans="1:35" x14ac:dyDescent="0.25">
      <c r="A61" s="20" t="s">
        <v>326</v>
      </c>
      <c r="B61" s="14" t="s">
        <v>346</v>
      </c>
      <c r="C61" s="21">
        <v>10.5</v>
      </c>
      <c r="D61" s="21">
        <v>10.5</v>
      </c>
      <c r="E61" s="33">
        <f t="shared" si="4"/>
        <v>0</v>
      </c>
      <c r="G61" s="30">
        <v>4.8</v>
      </c>
      <c r="H61" s="14">
        <v>4.7</v>
      </c>
      <c r="I61" s="30">
        <v>5.8</v>
      </c>
      <c r="J61" s="14">
        <v>6</v>
      </c>
      <c r="K61" s="27">
        <v>4.9000000000000004</v>
      </c>
      <c r="L61" s="14">
        <v>0</v>
      </c>
      <c r="M61" s="14" t="s">
        <v>9</v>
      </c>
      <c r="N61" s="20" t="s">
        <v>326</v>
      </c>
      <c r="O61" s="14" t="s">
        <v>14</v>
      </c>
      <c r="P61" s="14">
        <v>121</v>
      </c>
      <c r="Q61" s="14">
        <v>5</v>
      </c>
      <c r="S61" s="14" t="s">
        <v>347</v>
      </c>
      <c r="T61" s="14" t="s">
        <v>347</v>
      </c>
      <c r="U61" s="14" t="s">
        <v>347</v>
      </c>
      <c r="V61" s="14" t="s">
        <v>347</v>
      </c>
      <c r="W61" s="14" t="s">
        <v>347</v>
      </c>
      <c r="X61" s="14" t="s">
        <v>326</v>
      </c>
      <c r="Y61" s="23" t="s">
        <v>45</v>
      </c>
      <c r="Z61" s="24">
        <v>0.62</v>
      </c>
      <c r="AA61" s="25" t="s">
        <v>109</v>
      </c>
      <c r="AB61" s="24">
        <v>0.19</v>
      </c>
      <c r="AC61" s="14" t="s">
        <v>6</v>
      </c>
      <c r="AD61" s="24">
        <v>0.1</v>
      </c>
      <c r="AE61" s="25">
        <v>1.1000000000000001</v>
      </c>
      <c r="AF61" s="21" t="e">
        <f>SUM(#REF!*AE61)</f>
        <v>#REF!</v>
      </c>
      <c r="AG61" s="26" t="s">
        <v>359</v>
      </c>
    </row>
    <row r="62" spans="1:35" x14ac:dyDescent="0.25">
      <c r="A62" s="20" t="s">
        <v>327</v>
      </c>
      <c r="B62" s="14" t="s">
        <v>360</v>
      </c>
      <c r="C62" s="21">
        <v>9.89</v>
      </c>
      <c r="D62" s="21">
        <v>9.89</v>
      </c>
      <c r="E62" s="33">
        <f t="shared" si="4"/>
        <v>0</v>
      </c>
      <c r="G62" s="30">
        <v>0</v>
      </c>
      <c r="H62" s="14">
        <v>4.5999999999999996</v>
      </c>
      <c r="I62" s="30">
        <v>0</v>
      </c>
      <c r="J62" s="14">
        <v>6</v>
      </c>
      <c r="K62" s="27">
        <v>3.9</v>
      </c>
      <c r="L62" s="14">
        <v>0</v>
      </c>
      <c r="M62" s="14" t="s">
        <v>9</v>
      </c>
      <c r="N62" s="20" t="s">
        <v>327</v>
      </c>
      <c r="O62" s="14" t="s">
        <v>14</v>
      </c>
      <c r="P62" s="14">
        <v>121</v>
      </c>
      <c r="Q62" s="14">
        <v>5</v>
      </c>
      <c r="S62" s="14" t="s">
        <v>342</v>
      </c>
      <c r="T62" s="14" t="s">
        <v>197</v>
      </c>
      <c r="U62" s="14" t="s">
        <v>333</v>
      </c>
      <c r="V62" s="14" t="s">
        <v>256</v>
      </c>
      <c r="W62" s="14" t="s">
        <v>332</v>
      </c>
      <c r="X62" s="14" t="s">
        <v>327</v>
      </c>
      <c r="Y62" s="23" t="s">
        <v>45</v>
      </c>
      <c r="Z62" s="24">
        <v>0.82899999999999996</v>
      </c>
      <c r="AA62" s="25" t="s">
        <v>361</v>
      </c>
      <c r="AB62" s="24">
        <v>8.5999999999999993E-2</v>
      </c>
      <c r="AC62" s="14" t="s">
        <v>6</v>
      </c>
      <c r="AD62" s="24">
        <v>0.04</v>
      </c>
      <c r="AE62" s="25">
        <v>19.5</v>
      </c>
      <c r="AF62" s="21" t="e">
        <f>SUM(#REF!*AE62)</f>
        <v>#REF!</v>
      </c>
      <c r="AG62" s="26" t="s">
        <v>362</v>
      </c>
    </row>
    <row r="63" spans="1:35" x14ac:dyDescent="0.25">
      <c r="A63" s="20" t="s">
        <v>328</v>
      </c>
      <c r="B63" s="14" t="s">
        <v>363</v>
      </c>
      <c r="C63" s="21">
        <v>10.1</v>
      </c>
      <c r="D63" s="21">
        <v>10.1</v>
      </c>
      <c r="E63" s="33">
        <f t="shared" si="4"/>
        <v>0</v>
      </c>
      <c r="G63" s="30">
        <v>4.5999999999999996</v>
      </c>
      <c r="H63" s="14">
        <v>4.5999999999999996</v>
      </c>
      <c r="I63" s="30">
        <v>5.8</v>
      </c>
      <c r="J63" s="14">
        <v>6</v>
      </c>
      <c r="K63" s="27">
        <v>4.7</v>
      </c>
      <c r="L63" s="14">
        <v>0</v>
      </c>
      <c r="M63" s="14" t="s">
        <v>9</v>
      </c>
      <c r="N63" s="20" t="s">
        <v>13</v>
      </c>
      <c r="O63" s="14" t="s">
        <v>14</v>
      </c>
      <c r="P63" s="14">
        <v>121</v>
      </c>
      <c r="Q63" s="14">
        <v>4</v>
      </c>
      <c r="R63" s="14" t="s">
        <v>4</v>
      </c>
      <c r="S63" s="14" t="s">
        <v>197</v>
      </c>
      <c r="T63" s="14" t="s">
        <v>253</v>
      </c>
      <c r="U63" s="14" t="s">
        <v>272</v>
      </c>
      <c r="V63" s="14" t="s">
        <v>273</v>
      </c>
      <c r="W63" s="14" t="s">
        <v>188</v>
      </c>
      <c r="X63" s="14" t="s">
        <v>13</v>
      </c>
      <c r="Y63" s="23" t="s">
        <v>45</v>
      </c>
      <c r="Z63" s="24">
        <v>0.56599999999999995</v>
      </c>
      <c r="AA63" s="25" t="s">
        <v>274</v>
      </c>
      <c r="AB63" s="24">
        <v>0.184</v>
      </c>
      <c r="AC63" s="14" t="s">
        <v>6</v>
      </c>
      <c r="AD63" s="24">
        <v>0.16600000000000001</v>
      </c>
      <c r="AE63" s="25">
        <v>1.1000000000000001</v>
      </c>
      <c r="AF63" s="21" t="e">
        <f>SUM(#REF!*AE63)</f>
        <v>#REF!</v>
      </c>
      <c r="AG63" s="26" t="s">
        <v>275</v>
      </c>
    </row>
    <row r="64" spans="1:35" ht="13" x14ac:dyDescent="0.3">
      <c r="A64" s="20" t="s">
        <v>329</v>
      </c>
      <c r="B64" s="34" t="s">
        <v>363</v>
      </c>
      <c r="C64" s="21">
        <v>10.1</v>
      </c>
      <c r="D64" s="21">
        <v>10.1</v>
      </c>
      <c r="E64" s="33">
        <f t="shared" si="4"/>
        <v>0</v>
      </c>
      <c r="G64" s="30">
        <v>4.5999999999999996</v>
      </c>
      <c r="H64" s="14">
        <v>4.5999999999999996</v>
      </c>
      <c r="I64" s="30">
        <v>0</v>
      </c>
      <c r="J64" s="14">
        <v>6</v>
      </c>
      <c r="K64" s="27">
        <v>4.8</v>
      </c>
      <c r="L64" s="14">
        <v>0</v>
      </c>
      <c r="M64" s="14" t="s">
        <v>9</v>
      </c>
      <c r="N64" s="20" t="s">
        <v>329</v>
      </c>
      <c r="O64" s="14" t="s">
        <v>14</v>
      </c>
      <c r="P64" s="14">
        <v>121</v>
      </c>
      <c r="Q64" s="14">
        <v>5</v>
      </c>
      <c r="S64" s="14" t="s">
        <v>253</v>
      </c>
      <c r="T64" s="14" t="s">
        <v>276</v>
      </c>
      <c r="U64" s="14" t="s">
        <v>280</v>
      </c>
      <c r="V64" s="14" t="s">
        <v>188</v>
      </c>
      <c r="W64" s="14" t="s">
        <v>277</v>
      </c>
      <c r="X64" s="14" t="s">
        <v>329</v>
      </c>
      <c r="Y64" s="23" t="s">
        <v>45</v>
      </c>
      <c r="Z64" s="24">
        <v>0.8</v>
      </c>
      <c r="AA64" s="25" t="s">
        <v>274</v>
      </c>
      <c r="AB64" s="24">
        <v>8.2000000000000003E-2</v>
      </c>
      <c r="AC64" s="14" t="s">
        <v>6</v>
      </c>
      <c r="AD64" s="24">
        <v>7.0999999999999994E-2</v>
      </c>
      <c r="AE64" s="25">
        <v>1.5</v>
      </c>
      <c r="AF64" s="21" t="e">
        <f>SUM(#REF!*AE64)</f>
        <v>#REF!</v>
      </c>
      <c r="AG64" s="26" t="s">
        <v>364</v>
      </c>
    </row>
    <row r="65" spans="1:33" x14ac:dyDescent="0.25">
      <c r="A65" s="20" t="s">
        <v>330</v>
      </c>
      <c r="B65" s="14" t="s">
        <v>8</v>
      </c>
      <c r="C65" s="21">
        <v>10.5</v>
      </c>
      <c r="D65" s="21">
        <v>10.5</v>
      </c>
      <c r="E65" s="33">
        <f t="shared" si="4"/>
        <v>0</v>
      </c>
      <c r="G65" s="30">
        <v>4.5999999999999996</v>
      </c>
      <c r="H65" s="14">
        <v>4.5999999999999996</v>
      </c>
      <c r="I65" s="30">
        <v>5.8</v>
      </c>
      <c r="J65" s="14">
        <v>6</v>
      </c>
      <c r="K65" s="27">
        <v>4.7</v>
      </c>
      <c r="L65" s="14">
        <v>0</v>
      </c>
      <c r="M65" s="14" t="s">
        <v>9</v>
      </c>
      <c r="N65" s="20" t="s">
        <v>13</v>
      </c>
      <c r="O65" s="14" t="s">
        <v>14</v>
      </c>
      <c r="P65" s="14">
        <v>121</v>
      </c>
      <c r="Q65" s="14">
        <v>4</v>
      </c>
      <c r="R65" s="14" t="s">
        <v>4</v>
      </c>
      <c r="S65" s="14" t="s">
        <v>197</v>
      </c>
      <c r="T65" s="14" t="s">
        <v>253</v>
      </c>
      <c r="U65" s="14" t="s">
        <v>272</v>
      </c>
      <c r="V65" s="14" t="s">
        <v>273</v>
      </c>
      <c r="W65" s="14" t="s">
        <v>188</v>
      </c>
      <c r="X65" s="14" t="s">
        <v>13</v>
      </c>
      <c r="Y65" s="23" t="s">
        <v>45</v>
      </c>
      <c r="Z65" s="24">
        <v>0.56599999999999995</v>
      </c>
      <c r="AA65" s="25" t="s">
        <v>274</v>
      </c>
      <c r="AB65" s="24">
        <v>0.184</v>
      </c>
      <c r="AC65" s="14" t="s">
        <v>6</v>
      </c>
      <c r="AD65" s="24">
        <v>0.16600000000000001</v>
      </c>
      <c r="AE65" s="25">
        <v>1.1000000000000001</v>
      </c>
      <c r="AF65" s="21" t="e">
        <f>SUM(#REF!*AE65)</f>
        <v>#REF!</v>
      </c>
      <c r="AG65" s="26" t="s">
        <v>275</v>
      </c>
    </row>
    <row r="66" spans="1:33" x14ac:dyDescent="0.25">
      <c r="A66" s="20" t="s">
        <v>13</v>
      </c>
      <c r="B66" s="14" t="s">
        <v>8</v>
      </c>
      <c r="C66" s="21">
        <v>10.5</v>
      </c>
      <c r="D66" s="21">
        <v>10.5</v>
      </c>
      <c r="E66" s="33">
        <f t="shared" si="4"/>
        <v>0</v>
      </c>
      <c r="G66" s="30">
        <v>4.5999999999999996</v>
      </c>
      <c r="H66" s="14">
        <v>4.5999999999999996</v>
      </c>
      <c r="I66" s="30">
        <v>5.8</v>
      </c>
      <c r="J66" s="14">
        <v>6</v>
      </c>
      <c r="K66" s="27">
        <v>4.7</v>
      </c>
      <c r="L66" s="14">
        <v>0</v>
      </c>
      <c r="M66" s="14" t="s">
        <v>9</v>
      </c>
      <c r="N66" s="20" t="s">
        <v>13</v>
      </c>
      <c r="O66" s="14" t="s">
        <v>14</v>
      </c>
      <c r="P66" s="14">
        <v>121</v>
      </c>
      <c r="Q66" s="14">
        <v>4</v>
      </c>
      <c r="R66" s="14" t="s">
        <v>4</v>
      </c>
      <c r="S66" s="14" t="s">
        <v>197</v>
      </c>
      <c r="T66" s="14" t="s">
        <v>253</v>
      </c>
      <c r="U66" s="14" t="s">
        <v>272</v>
      </c>
      <c r="V66" s="14" t="s">
        <v>273</v>
      </c>
      <c r="W66" s="14" t="s">
        <v>188</v>
      </c>
      <c r="X66" s="14" t="s">
        <v>13</v>
      </c>
      <c r="Y66" s="23" t="s">
        <v>45</v>
      </c>
      <c r="Z66" s="24">
        <v>0.56599999999999995</v>
      </c>
      <c r="AA66" s="25" t="s">
        <v>274</v>
      </c>
      <c r="AB66" s="24">
        <v>0.184</v>
      </c>
      <c r="AC66" s="14" t="s">
        <v>6</v>
      </c>
      <c r="AD66" s="24">
        <v>0.16600000000000001</v>
      </c>
      <c r="AE66" s="25">
        <v>1.1000000000000001</v>
      </c>
      <c r="AF66" s="21" t="e">
        <f>SUM(#REF!*AE66)</f>
        <v>#REF!</v>
      </c>
      <c r="AG66" s="26" t="s">
        <v>275</v>
      </c>
    </row>
    <row r="67" spans="1:33" x14ac:dyDescent="0.25">
      <c r="A67" s="20" t="s">
        <v>13</v>
      </c>
      <c r="B67" s="14" t="s">
        <v>8</v>
      </c>
      <c r="C67" s="21">
        <v>10.5</v>
      </c>
      <c r="D67" s="21">
        <v>10.5</v>
      </c>
      <c r="E67" s="33">
        <f t="shared" si="4"/>
        <v>0</v>
      </c>
      <c r="G67" s="30">
        <v>4.5999999999999996</v>
      </c>
      <c r="H67" s="14">
        <v>4.5999999999999996</v>
      </c>
      <c r="I67" s="30">
        <v>5.8</v>
      </c>
      <c r="J67" s="14">
        <v>6</v>
      </c>
      <c r="K67" s="27">
        <v>4.7</v>
      </c>
      <c r="L67" s="14">
        <v>0</v>
      </c>
      <c r="M67" s="14" t="s">
        <v>9</v>
      </c>
      <c r="N67" s="20" t="s">
        <v>13</v>
      </c>
      <c r="O67" s="14" t="s">
        <v>14</v>
      </c>
      <c r="P67" s="14">
        <v>121</v>
      </c>
      <c r="Q67" s="14">
        <v>4</v>
      </c>
      <c r="R67" s="14" t="s">
        <v>4</v>
      </c>
      <c r="S67" s="14" t="s">
        <v>197</v>
      </c>
      <c r="T67" s="14" t="s">
        <v>253</v>
      </c>
      <c r="U67" s="14" t="s">
        <v>272</v>
      </c>
      <c r="V67" s="14" t="s">
        <v>273</v>
      </c>
      <c r="W67" s="14" t="s">
        <v>188</v>
      </c>
      <c r="X67" s="14" t="s">
        <v>13</v>
      </c>
      <c r="Y67" s="23" t="s">
        <v>45</v>
      </c>
      <c r="Z67" s="24">
        <v>0.56599999999999995</v>
      </c>
      <c r="AA67" s="25" t="s">
        <v>274</v>
      </c>
      <c r="AB67" s="24">
        <v>0.184</v>
      </c>
      <c r="AC67" s="14" t="s">
        <v>6</v>
      </c>
      <c r="AD67" s="24">
        <v>0.16600000000000001</v>
      </c>
      <c r="AE67" s="25">
        <v>1.1000000000000001</v>
      </c>
      <c r="AF67" s="21" t="e">
        <f>SUM(#REF!*AE67)</f>
        <v>#REF!</v>
      </c>
      <c r="AG67" s="26" t="s">
        <v>275</v>
      </c>
    </row>
    <row r="68" spans="1:33" x14ac:dyDescent="0.25">
      <c r="A68" s="20" t="s">
        <v>13</v>
      </c>
      <c r="B68" s="14" t="s">
        <v>8</v>
      </c>
      <c r="C68" s="21">
        <v>10.5</v>
      </c>
      <c r="D68" s="21">
        <v>10.5</v>
      </c>
      <c r="E68" s="33">
        <f t="shared" si="4"/>
        <v>0</v>
      </c>
      <c r="G68" s="30">
        <v>4.5999999999999996</v>
      </c>
      <c r="H68" s="14">
        <v>4.5999999999999996</v>
      </c>
      <c r="I68" s="30">
        <v>5.8</v>
      </c>
      <c r="J68" s="14">
        <v>6</v>
      </c>
      <c r="K68" s="27">
        <v>4.7</v>
      </c>
      <c r="L68" s="14">
        <v>0</v>
      </c>
      <c r="M68" s="14" t="s">
        <v>9</v>
      </c>
      <c r="N68" s="20" t="s">
        <v>13</v>
      </c>
      <c r="O68" s="14" t="s">
        <v>14</v>
      </c>
      <c r="P68" s="14">
        <v>121</v>
      </c>
      <c r="Q68" s="14">
        <v>4</v>
      </c>
      <c r="R68" s="14" t="s">
        <v>4</v>
      </c>
      <c r="S68" s="14" t="s">
        <v>197</v>
      </c>
      <c r="T68" s="14" t="s">
        <v>253</v>
      </c>
      <c r="U68" s="14" t="s">
        <v>272</v>
      </c>
      <c r="V68" s="14" t="s">
        <v>273</v>
      </c>
      <c r="W68" s="14" t="s">
        <v>188</v>
      </c>
      <c r="X68" s="14" t="s">
        <v>13</v>
      </c>
      <c r="Y68" s="23" t="s">
        <v>45</v>
      </c>
      <c r="Z68" s="24">
        <v>0.56599999999999995</v>
      </c>
      <c r="AA68" s="25" t="s">
        <v>274</v>
      </c>
      <c r="AB68" s="24">
        <v>0.184</v>
      </c>
      <c r="AC68" s="14" t="s">
        <v>6</v>
      </c>
      <c r="AD68" s="24">
        <v>0.16600000000000001</v>
      </c>
      <c r="AE68" s="25">
        <v>1.1000000000000001</v>
      </c>
      <c r="AF68" s="21" t="e">
        <f>SUM(#REF!*AE68)</f>
        <v>#REF!</v>
      </c>
      <c r="AG68" s="26" t="s">
        <v>275</v>
      </c>
    </row>
    <row r="70" spans="1:33" x14ac:dyDescent="0.25">
      <c r="A70" s="20" t="s">
        <v>51</v>
      </c>
      <c r="B70" s="14" t="s">
        <v>52</v>
      </c>
      <c r="C70" s="21">
        <v>5.46</v>
      </c>
      <c r="D70" s="21">
        <v>5.46</v>
      </c>
      <c r="E70" s="33">
        <f>SUM(C70-D70)/D70</f>
        <v>0</v>
      </c>
      <c r="G70" s="14">
        <v>-1</v>
      </c>
      <c r="H70" s="14">
        <v>-0.8</v>
      </c>
      <c r="I70" s="14">
        <v>2.5</v>
      </c>
      <c r="J70" s="14">
        <v>5</v>
      </c>
      <c r="K70" s="27">
        <v>10.55</v>
      </c>
      <c r="L70" s="14">
        <v>0</v>
      </c>
      <c r="M70" s="14" t="s">
        <v>2</v>
      </c>
      <c r="N70" s="20" t="s">
        <v>51</v>
      </c>
      <c r="O70" s="14" t="s">
        <v>53</v>
      </c>
      <c r="P70" s="14">
        <v>792</v>
      </c>
      <c r="Q70" s="14">
        <v>4</v>
      </c>
      <c r="S70" s="14" t="s">
        <v>161</v>
      </c>
      <c r="T70" s="14" t="s">
        <v>162</v>
      </c>
      <c r="U70" s="14" t="s">
        <v>163</v>
      </c>
      <c r="V70" s="14" t="s">
        <v>164</v>
      </c>
      <c r="W70" s="14" t="s">
        <v>165</v>
      </c>
      <c r="X70" s="14" t="s">
        <v>51</v>
      </c>
      <c r="Y70" s="23" t="s">
        <v>166</v>
      </c>
      <c r="Z70" s="24">
        <v>0.32</v>
      </c>
      <c r="AA70" s="25" t="s">
        <v>5</v>
      </c>
      <c r="AB70" s="24">
        <v>0.28000000000000003</v>
      </c>
      <c r="AC70" s="25" t="s">
        <v>167</v>
      </c>
      <c r="AD70" s="24" t="s">
        <v>168</v>
      </c>
      <c r="AE70" s="14">
        <v>15</v>
      </c>
      <c r="AF70" s="21">
        <f>SUM(C70*AE70)</f>
        <v>81.900000000000006</v>
      </c>
      <c r="AG70" s="26" t="s">
        <v>169</v>
      </c>
    </row>
    <row r="71" spans="1:33" x14ac:dyDescent="0.25">
      <c r="A71" s="20" t="s">
        <v>89</v>
      </c>
      <c r="B71" s="14" t="s">
        <v>90</v>
      </c>
      <c r="C71" s="21">
        <v>4.1100000000000003</v>
      </c>
      <c r="D71" s="21">
        <v>4.1100000000000003</v>
      </c>
      <c r="E71" s="33">
        <f>SUM(C71-D71)/D71</f>
        <v>0</v>
      </c>
      <c r="G71" s="14">
        <v>3.7</v>
      </c>
      <c r="H71" s="14">
        <v>-0.7</v>
      </c>
      <c r="I71" s="14">
        <v>-0.4</v>
      </c>
      <c r="J71" s="14">
        <v>2</v>
      </c>
      <c r="K71" s="27">
        <v>13.4</v>
      </c>
      <c r="L71" s="14">
        <v>0</v>
      </c>
      <c r="M71" s="14" t="s">
        <v>2</v>
      </c>
      <c r="N71" s="20" t="s">
        <v>89</v>
      </c>
      <c r="P71" s="14" t="e">
        <f>IF(#REF!&gt;#REF!,2,0)</f>
        <v>#REF!</v>
      </c>
      <c r="Q71" s="14">
        <v>2</v>
      </c>
      <c r="R71" s="14">
        <f>IF(G71&gt;H71,2,0)</f>
        <v>2</v>
      </c>
      <c r="S71" s="14" t="s">
        <v>221</v>
      </c>
      <c r="T71" s="14" t="s">
        <v>222</v>
      </c>
      <c r="U71" s="14" t="s">
        <v>223</v>
      </c>
      <c r="V71" s="14" t="s">
        <v>224</v>
      </c>
      <c r="W71" s="14" t="s">
        <v>225</v>
      </c>
      <c r="X71" s="14" t="s">
        <v>89</v>
      </c>
      <c r="Y71" s="23" t="s">
        <v>5</v>
      </c>
      <c r="Z71" s="24">
        <v>0.48</v>
      </c>
      <c r="AA71" s="25" t="s">
        <v>167</v>
      </c>
      <c r="AB71" s="24">
        <v>0.3</v>
      </c>
      <c r="AC71" s="25" t="s">
        <v>226</v>
      </c>
      <c r="AD71" s="24">
        <v>7.5999999999999998E-2</v>
      </c>
      <c r="AE71" s="25">
        <v>5.5</v>
      </c>
      <c r="AF71" s="21">
        <f>SUM(C71*AE71)</f>
        <v>22.605</v>
      </c>
      <c r="AG71" s="26" t="s">
        <v>227</v>
      </c>
    </row>
    <row r="72" spans="1:33" x14ac:dyDescent="0.25">
      <c r="A72" s="20" t="s">
        <v>94</v>
      </c>
      <c r="B72" s="14" t="s">
        <v>95</v>
      </c>
      <c r="C72" s="21">
        <v>10.39</v>
      </c>
      <c r="D72" s="21">
        <v>10.39</v>
      </c>
      <c r="E72" s="33">
        <f>SUM(C72-D72)/D72</f>
        <v>0</v>
      </c>
      <c r="G72" s="14">
        <v>-1.8</v>
      </c>
      <c r="H72" s="14">
        <v>0.6</v>
      </c>
      <c r="I72" s="14">
        <v>6</v>
      </c>
      <c r="J72" s="14">
        <v>5.5</v>
      </c>
      <c r="K72" s="27">
        <v>9.6</v>
      </c>
      <c r="L72" s="14">
        <v>0</v>
      </c>
      <c r="M72" s="14" t="s">
        <v>96</v>
      </c>
      <c r="N72" s="20" t="s">
        <v>94</v>
      </c>
      <c r="P72" s="14" t="e">
        <f>IF(#REF!&gt;#REF!,2,0)</f>
        <v>#REF!</v>
      </c>
      <c r="Q72" s="14">
        <v>3</v>
      </c>
      <c r="R72" s="14">
        <f>IF(G72&gt;H72,2,0)</f>
        <v>0</v>
      </c>
      <c r="S72" s="14" t="s">
        <v>215</v>
      </c>
      <c r="T72" s="14" t="s">
        <v>216</v>
      </c>
      <c r="U72" s="14" t="s">
        <v>217</v>
      </c>
      <c r="V72" s="14" t="s">
        <v>218</v>
      </c>
      <c r="W72" s="14" t="s">
        <v>219</v>
      </c>
      <c r="X72" s="14" t="s">
        <v>94</v>
      </c>
      <c r="Y72" s="23" t="s">
        <v>6</v>
      </c>
      <c r="Z72" s="24">
        <v>0.35</v>
      </c>
      <c r="AA72" s="25" t="s">
        <v>29</v>
      </c>
      <c r="AB72" s="24">
        <v>0.16</v>
      </c>
      <c r="AC72" s="14" t="s">
        <v>45</v>
      </c>
      <c r="AD72" s="24">
        <v>0.16</v>
      </c>
      <c r="AE72" s="25">
        <v>9.1999999999999993</v>
      </c>
      <c r="AF72" s="21" t="e">
        <f>SUM(#REF!*AE72)</f>
        <v>#REF!</v>
      </c>
      <c r="AG72" s="26" t="s">
        <v>220</v>
      </c>
    </row>
    <row r="73" spans="1:33" x14ac:dyDescent="0.25">
      <c r="A73" s="20" t="s">
        <v>135</v>
      </c>
      <c r="B73" s="14" t="s">
        <v>136</v>
      </c>
      <c r="C73" s="21">
        <v>14</v>
      </c>
      <c r="D73" s="21">
        <v>14</v>
      </c>
      <c r="E73" s="33">
        <f>SUM(C73-D73)/D73</f>
        <v>0</v>
      </c>
      <c r="G73" s="14">
        <v>-3.5</v>
      </c>
      <c r="H73" s="14">
        <v>-3.5</v>
      </c>
      <c r="I73" s="14">
        <v>3.42</v>
      </c>
      <c r="J73" s="14">
        <v>2.6</v>
      </c>
      <c r="K73" s="27">
        <v>5.5</v>
      </c>
      <c r="L73" s="14">
        <v>0</v>
      </c>
      <c r="M73" s="14" t="s">
        <v>137</v>
      </c>
      <c r="N73" s="20" t="s">
        <v>135</v>
      </c>
      <c r="O73" s="28" t="s">
        <v>138</v>
      </c>
      <c r="Q73" s="14">
        <v>2</v>
      </c>
      <c r="R73" s="14" t="s">
        <v>4</v>
      </c>
      <c r="S73" s="14" t="s">
        <v>170</v>
      </c>
      <c r="T73" s="14" t="s">
        <v>171</v>
      </c>
      <c r="U73" s="14" t="s">
        <v>172</v>
      </c>
      <c r="V73" s="14" t="s">
        <v>173</v>
      </c>
      <c r="W73" s="14" t="s">
        <v>174</v>
      </c>
      <c r="X73" s="14" t="s">
        <v>135</v>
      </c>
      <c r="Y73" s="23" t="s">
        <v>137</v>
      </c>
      <c r="Z73" s="24">
        <v>0.65</v>
      </c>
      <c r="AA73" s="14" t="s">
        <v>15</v>
      </c>
      <c r="AB73" s="24">
        <v>0.27</v>
      </c>
      <c r="AC73" s="25" t="s">
        <v>139</v>
      </c>
      <c r="AD73" s="24">
        <v>7.0000000000000007E-2</v>
      </c>
      <c r="AE73" s="27">
        <v>1.6</v>
      </c>
      <c r="AF73" s="21">
        <f>SUM(C73*AE73)</f>
        <v>22.400000000000002</v>
      </c>
      <c r="AG73" s="35" t="s">
        <v>175</v>
      </c>
    </row>
  </sheetData>
  <phoneticPr fontId="0" type="noConversion"/>
  <conditionalFormatting sqref="R5:U5 R11:U12 R15:U16 R18:U28 R30:U34 R35:T35 P41:S43 P45:S55 R55:U56 P57:S68">
    <cfRule type="cellIs" dxfId="2" priority="10" stopIfTrue="1" operator="equal">
      <formula>0</formula>
    </cfRule>
    <cfRule type="cellIs" dxfId="1" priority="11" stopIfTrue="1" operator="greaterThan">
      <formula>0</formula>
    </cfRule>
  </conditionalFormatting>
  <conditionalFormatting sqref="X5 X11:X12 X15:X16 X18:X28 X30:X34 W35 V41:V43 V45:V55 X55:X56 V57:V68">
    <cfRule type="cellIs" dxfId="0" priority="12" stopIfTrue="1" operator="greaterThan">
      <formula>0</formula>
    </cfRule>
  </conditionalFormatting>
  <hyperlinks>
    <hyperlink ref="A4" r:id="rId1" display="http://quicktake.morningstar.com/Fund/Snapshot.asp?Country=USA&amp;Symbol=DODIX&amp;hsection=quote" xr:uid="{00000000-0004-0000-0100-000000000000}"/>
    <hyperlink ref="A16" r:id="rId2" display="http://quicktake.morningstar.com/Fund/Snapshot.asp?Country=USA&amp;Symbol=SPHIX&amp;hsection=quote" xr:uid="{00000000-0004-0000-0100-000001000000}"/>
    <hyperlink ref="A18" r:id="rId3" display="http://quicktake.morningstar.com/Fund/Snapshot.asp?Country=USA&amp;Symbol=USAIX&amp;hsection=quote" xr:uid="{00000000-0004-0000-0100-000002000000}"/>
    <hyperlink ref="A30" r:id="rId4" display="http://quicktake.morningstar.com/Fund/Snapshot.asp?Country=USA&amp;Symbol=VWEHX&amp;hsection=quote" xr:uid="{00000000-0004-0000-0100-000003000000}"/>
    <hyperlink ref="A22" r:id="rId5" display="http://quicktake.morningstar.com/Fund/Snapshot.asp?Country=USA&amp;Symbol=VBIIX&amp;hsection=quote" xr:uid="{00000000-0004-0000-0100-000004000000}"/>
    <hyperlink ref="A28" r:id="rId6" display="http://quicktake.morningstar.com/Fund/Snapshot.asp?Country=USA&amp;Symbol=VFIIX&amp;hsection=quote" xr:uid="{00000000-0004-0000-0100-000005000000}"/>
    <hyperlink ref="A3" r:id="rId7" display="http://quicktake.morningstar.com/Fund/Snapshot.asp?Country=USA&amp;Symbol=ASARX&amp;hsection=quote" xr:uid="{00000000-0004-0000-0100-000006000000}"/>
    <hyperlink ref="A19" r:id="rId8" display="http://quicktake.morningstar.com/Fund/Snapshot.asp?Country=USA&amp;Symbol=USATX&amp;hsection=quote" xr:uid="{00000000-0004-0000-0100-000007000000}"/>
    <hyperlink ref="A2" r:id="rId9" display="http://quicktake.morningstar.com/Fund/Snapshot.asp?Country=USA&amp;Symbol=ACITX&amp;hsection=quote" xr:uid="{00000000-0004-0000-0100-000008000000}"/>
    <hyperlink ref="A17" r:id="rId10" display="http://quicktake.morningstar.com/Fund/Snapshot.asp?Country=USA&amp;Symbol=TWTIX&amp;hsection=quote" xr:uid="{00000000-0004-0000-0100-000009000000}"/>
    <hyperlink ref="A34" r:id="rId11" display="http://quicktake.morningstar.com/Fund/Snapshot.asp?Country=USA&amp;Symbol=VWITX&amp;hsection=quote" xr:uid="{00000000-0004-0000-0100-00000A000000}"/>
    <hyperlink ref="A70" r:id="rId12" display="http://quicktake.morningstar.com/Fund/Snapshot.asp?Country=USA&amp;Symbol=FAGIX&amp;hsection=quote" xr:uid="{00000000-0004-0000-0100-00000B000000}"/>
    <hyperlink ref="N70" r:id="rId13" display="http://quicktake.morningstar.com/fund/snapshot.asp?country=usa&amp;symbol=FAGIX&amp;hsection=Quicktakes" xr:uid="{00000000-0004-0000-0100-00000C000000}"/>
    <hyperlink ref="A71" r:id="rId14" display="http://quicktake.morningstar.com/Fund/Snapshot.asp?Country=USA&amp;Symbol=NTHEX&amp;hsection=quote" xr:uid="{00000000-0004-0000-0100-00000D000000}"/>
    <hyperlink ref="A11" r:id="rId15" display="http://quicktake.morningstar.com/Fund/Snapshot.asp?Country=USA&amp;Symbol=PHDAX&amp;hsection=quote" xr:uid="{00000000-0004-0000-0100-00000E000000}"/>
    <hyperlink ref="N71" r:id="rId16" display="http://quicktake.morningstar.com/fund/snapshot.asp?country=usa&amp;symbol=NTHEX&amp;hsection=Quicktakes" xr:uid="{00000000-0004-0000-0100-00000F000000}"/>
    <hyperlink ref="A27" r:id="rId17" display="http://quicktake.morningstar.com/Fund/Snapshot.asp?Country=USA&amp;Symbol=VCAIX&amp;hsection=quote" xr:uid="{00000000-0004-0000-0100-000010000000}"/>
    <hyperlink ref="A56" r:id="rId18" display="http://quicktake.morningstar.com/Fund/Snapshot.asp?Country=USA&amp;Symbol=FINPX&amp;hsection=quote" xr:uid="{00000000-0004-0000-0100-000011000000}"/>
    <hyperlink ref="A5" r:id="rId19" display="http://quicktake.morningstar.com/Fund/Snapshot.asp?Country=USA&amp;Symbol=FLTMX&amp;hsection=quote" xr:uid="{00000000-0004-0000-0100-000012000000}"/>
    <hyperlink ref="A72" r:id="rId20" display="http://quicktake.morningstar.com/Fund/Snapshot.asp?Country=USA&amp;Symbol=LSBDX&amp;hsection=quote" xr:uid="{00000000-0004-0000-0100-000013000000}"/>
    <hyperlink ref="A24" r:id="rId21" display="http://quicktake.morningstar.com/Fund/Snapshot.asp?Country=USA&amp;Symbol=VBMFX&amp;hsection=quote" xr:uid="{00000000-0004-0000-0100-000014000000}"/>
    <hyperlink ref="N72" r:id="rId22" display="http://quicktake.morningstar.com/fund/snapshot.asp?country=usa&amp;symbol=PRHYX&amp;hsection=Quicktakes" xr:uid="{00000000-0004-0000-0100-000015000000}"/>
    <hyperlink ref="A14" r:id="rId23" display="http://quicktake.morningstar.com/Fund/Snapshot.asp?Country=USA&amp;Symbol=PRHYX&amp;hsection=quote" xr:uid="{00000000-0004-0000-0100-000016000000}"/>
    <hyperlink ref="A15" r:id="rId24" display="http://quicktake.morningstar.com/Fund/Snapshot.asp?Country=USA&amp;Symbol=SNGVX&amp;hsection=quote" xr:uid="{00000000-0004-0000-0100-000017000000}"/>
    <hyperlink ref="A6" r:id="rId25" display="http://quicktake.morningstar.com/fund/snapshot.asp?country=usa&amp;symbol=FSTGX&amp;hsection=Quicktakes" xr:uid="{00000000-0004-0000-0100-000018000000}"/>
    <hyperlink ref="A32" r:id="rId26" display="http://quicktake.morningstar.com/fund/snapshot.asp?country=usa&amp;symbol=VWESX&amp;hsection=Quicktakes" xr:uid="{00000000-0004-0000-0100-000019000000}"/>
    <hyperlink ref="A33" r:id="rId27" display="http://quicktake.morningstar.com/fund/snapshot.asp?country=usa&amp;symbol=VWINX&amp;hsection=Quicktakes" xr:uid="{00000000-0004-0000-0100-00001A000000}"/>
    <hyperlink ref="A21" r:id="rId28" display="http://quicktake.morningstar.com/Fund/Snapshot.asp?Country=USA&amp;Symbol=USIBX&amp;hsection=quote" xr:uid="{00000000-0004-0000-0100-00001B000000}"/>
    <hyperlink ref="A31" r:id="rId29" display="http://quicktake.morningstar.com/fund/snapshot.asp?country=usa&amp;symbol=VWELX&amp;hsection=Quicktakes" xr:uid="{00000000-0004-0000-0100-00001C000000}"/>
    <hyperlink ref="A20" r:id="rId30" xr:uid="{00000000-0004-0000-0100-00001D000000}"/>
    <hyperlink ref="A53" r:id="rId31" xr:uid="{00000000-0004-0000-0100-00001E000000}"/>
    <hyperlink ref="A73" r:id="rId32" xr:uid="{00000000-0004-0000-0100-00001F000000}"/>
    <hyperlink ref="N73" r:id="rId33" display="http://quicktake.morningstar.com/fund/snapshot.asp?country=usa&amp;symbol=DODGX&amp;hsection=Quicktakes" xr:uid="{00000000-0004-0000-0100-000020000000}"/>
    <hyperlink ref="A23" r:id="rId34" display="http://quicktake.morningstar.com/Fund/Snapshot.asp?Country=USA&amp;Symbol=VBIIX&amp;hsection=quote" xr:uid="{00000000-0004-0000-0100-000021000000}"/>
    <hyperlink ref="A7" r:id="rId35" display="http://quicktake.morningstar.com/Fund/Snapshot.asp?Country=USA&amp;Symbol=FLTMX&amp;hsection=quote" xr:uid="{00000000-0004-0000-0100-000022000000}"/>
    <hyperlink ref="A35" r:id="rId36" xr:uid="{00000000-0004-0000-0100-000023000000}"/>
    <hyperlink ref="A10" r:id="rId37" xr:uid="{00000000-0004-0000-0100-000024000000}"/>
    <hyperlink ref="A57" r:id="rId38" display="http://quicktake.morningstar.com/Fund/Snapshot.asp?Country=USA&amp;Symbol=VBIIX&amp;hsection=quote" xr:uid="{00000000-0004-0000-0100-000025000000}"/>
    <hyperlink ref="A58" r:id="rId39" display="http://quicktake.morningstar.com/Fund/Snapshot.asp?Country=USA&amp;Symbol=VBIIX&amp;hsection=quote" xr:uid="{00000000-0004-0000-0100-000026000000}"/>
    <hyperlink ref="A59" r:id="rId40" display="http://quicktake.morningstar.com/Fund/Snapshot.asp?Country=USA&amp;Symbol=VBIIX&amp;hsection=quote" xr:uid="{00000000-0004-0000-0100-000027000000}"/>
    <hyperlink ref="A60" r:id="rId41" display="http://quicktake.morningstar.com/Fund/Snapshot.asp?Country=USA&amp;Symbol=VBIIX&amp;hsection=quote" xr:uid="{00000000-0004-0000-0100-000028000000}"/>
    <hyperlink ref="A61" r:id="rId42" display="http://quicktake.morningstar.com/Fund/Snapshot.asp?Country=USA&amp;Symbol=VBIIX&amp;hsection=quote" xr:uid="{00000000-0004-0000-0100-000029000000}"/>
    <hyperlink ref="A62" r:id="rId43" display="http://quicktake.morningstar.com/Fund/Snapshot.asp?Country=USA&amp;Symbol=VBIIX&amp;hsection=quote" xr:uid="{00000000-0004-0000-0100-00002A000000}"/>
    <hyperlink ref="A63" r:id="rId44" display="http://quicktake.morningstar.com/Fund/Snapshot.asp?Country=USA&amp;Symbol=VBIIX&amp;hsection=quote" xr:uid="{00000000-0004-0000-0100-00002B000000}"/>
    <hyperlink ref="A64" r:id="rId45" display="http://quicktake.morningstar.com/Fund/Snapshot.asp?Country=USA&amp;Symbol=VBIIX&amp;hsection=quote" xr:uid="{00000000-0004-0000-0100-00002C000000}"/>
    <hyperlink ref="A65" r:id="rId46" display="http://quicktake.morningstar.com/Fund/Snapshot.asp?Country=USA&amp;Symbol=VBIIX&amp;hsection=quote" xr:uid="{00000000-0004-0000-0100-00002D000000}"/>
    <hyperlink ref="A66" r:id="rId47" display="http://quicktake.morningstar.com/Fund/Snapshot.asp?Country=USA&amp;Symbol=VBIIX&amp;hsection=quote" xr:uid="{00000000-0004-0000-0100-00002E000000}"/>
    <hyperlink ref="A67" r:id="rId48" display="http://quicktake.morningstar.com/Fund/Snapshot.asp?Country=USA&amp;Symbol=VBIIX&amp;hsection=quote" xr:uid="{00000000-0004-0000-0100-00002F000000}"/>
    <hyperlink ref="A68" r:id="rId49" display="http://quicktake.morningstar.com/Fund/Snapshot.asp?Country=USA&amp;Symbol=VBIIX&amp;hsection=quote" xr:uid="{00000000-0004-0000-0100-000030000000}"/>
    <hyperlink ref="N57" r:id="rId50" display="http://quicktake.morningstar.com/fund/snapshot.asp?country=usa&amp;symbol=VBIIX&amp;hsection=Quicktakes" xr:uid="{00000000-0004-0000-0100-000031000000}"/>
    <hyperlink ref="N58" r:id="rId51" display="http://quicktake.morningstar.com/fund/snapshot.asp?country=usa&amp;symbol=VBIIX&amp;hsection=Quicktakes" xr:uid="{00000000-0004-0000-0100-000032000000}"/>
    <hyperlink ref="N59" r:id="rId52" display="http://quicktake.morningstar.com/fund/snapshot.asp?country=usa&amp;symbol=VBIIX&amp;hsection=Quicktakes" xr:uid="{00000000-0004-0000-0100-000033000000}"/>
    <hyperlink ref="N60" r:id="rId53" display="http://quicktake.morningstar.com/fund/snapshot.asp?country=usa&amp;symbol=VBIIX&amp;hsection=Quicktakes" xr:uid="{00000000-0004-0000-0100-000034000000}"/>
    <hyperlink ref="N61" r:id="rId54" display="http://quicktake.morningstar.com/fund/snapshot.asp?country=usa&amp;symbol=VBIIX&amp;hsection=Quicktakes" xr:uid="{00000000-0004-0000-0100-000035000000}"/>
    <hyperlink ref="N62" r:id="rId55" display="http://quicktake.morningstar.com/fund/snapshot.asp?country=usa&amp;symbol=VBIIX&amp;hsection=Quicktakes" xr:uid="{00000000-0004-0000-0100-000036000000}"/>
    <hyperlink ref="N63" r:id="rId56" display="http://quicktake.morningstar.com/fund/snapshot.asp?country=usa&amp;symbol=VBIIX&amp;hsection=Quicktakes" xr:uid="{00000000-0004-0000-0100-000037000000}"/>
    <hyperlink ref="N64" r:id="rId57" display="http://quicktake.morningstar.com/fund/snapshot.asp?country=usa&amp;symbol=VBIIX&amp;hsection=Quicktakes" xr:uid="{00000000-0004-0000-0100-000038000000}"/>
    <hyperlink ref="N65" r:id="rId58" display="http://quicktake.morningstar.com/fund/snapshot.asp?country=usa&amp;symbol=VBIIX&amp;hsection=Quicktakes" xr:uid="{00000000-0004-0000-0100-000039000000}"/>
    <hyperlink ref="N66" r:id="rId59" display="http://quicktake.morningstar.com/fund/snapshot.asp?country=usa&amp;symbol=VBIIX&amp;hsection=Quicktakes" xr:uid="{00000000-0004-0000-0100-00003A000000}"/>
    <hyperlink ref="N67" r:id="rId60" display="http://quicktake.morningstar.com/fund/snapshot.asp?country=usa&amp;symbol=VBIIX&amp;hsection=Quicktakes" xr:uid="{00000000-0004-0000-0100-00003B000000}"/>
    <hyperlink ref="N68" r:id="rId61" display="http://quicktake.morningstar.com/fund/snapshot.asp?country=usa&amp;symbol=VBIIX&amp;hsection=Quicktakes" xr:uid="{00000000-0004-0000-0100-00003C000000}"/>
    <hyperlink ref="A8" r:id="rId62" xr:uid="{00000000-0004-0000-0100-00003D000000}"/>
    <hyperlink ref="A54" r:id="rId63" display="PTTRX" xr:uid="{00000000-0004-0000-0100-00003E000000}"/>
    <hyperlink ref="A13" r:id="rId64" xr:uid="{00000000-0004-0000-0100-00003F000000}"/>
    <hyperlink ref="A12" r:id="rId65" xr:uid="{00000000-0004-0000-0100-000040000000}"/>
    <hyperlink ref="A55" r:id="rId66" xr:uid="{00000000-0004-0000-0100-000041000000}"/>
    <hyperlink ref="A25" r:id="rId67" xr:uid="{00000000-0004-0000-0100-000042000000}"/>
    <hyperlink ref="A26" r:id="rId68" xr:uid="{00000000-0004-0000-0100-000043000000}"/>
    <hyperlink ref="P4" r:id="rId69" display="http://quicktake.morningstar.com/Fund/Snapshot.asp?Country=USA&amp;Symbol=DODIX&amp;hsection=quote" xr:uid="{00000000-0004-0000-0100-000044000000}"/>
    <hyperlink ref="P16" r:id="rId70" display="http://quicktake.morningstar.com/Fund/Snapshot.asp?Country=USA&amp;Symbol=SPHIX&amp;hsection=quote" xr:uid="{00000000-0004-0000-0100-000045000000}"/>
    <hyperlink ref="P18" r:id="rId71" display="http://quicktake.morningstar.com/Fund/Snapshot.asp?Country=USA&amp;Symbol=USAIX&amp;hsection=quote" xr:uid="{00000000-0004-0000-0100-000046000000}"/>
    <hyperlink ref="P30" r:id="rId72" display="http://quicktake.morningstar.com/Fund/Snapshot.asp?Country=USA&amp;Symbol=VWEHX&amp;hsection=quote" xr:uid="{00000000-0004-0000-0100-000047000000}"/>
    <hyperlink ref="P22" r:id="rId73" display="http://quicktake.morningstar.com/Fund/Snapshot.asp?Country=USA&amp;Symbol=VBIIX&amp;hsection=quote" xr:uid="{00000000-0004-0000-0100-000048000000}"/>
    <hyperlink ref="P28" r:id="rId74" display="http://quicktake.morningstar.com/Fund/Snapshot.asp?Country=USA&amp;Symbol=VFIIX&amp;hsection=quote" xr:uid="{00000000-0004-0000-0100-000049000000}"/>
    <hyperlink ref="P3" r:id="rId75" display="http://quicktake.morningstar.com/Fund/Snapshot.asp?Country=USA&amp;Symbol=ASARX&amp;hsection=quote" xr:uid="{00000000-0004-0000-0100-00004A000000}"/>
    <hyperlink ref="P19" r:id="rId76" display="http://quicktake.morningstar.com/Fund/Snapshot.asp?Country=USA&amp;Symbol=USATX&amp;hsection=quote" xr:uid="{00000000-0004-0000-0100-00004B000000}"/>
    <hyperlink ref="P2" r:id="rId77" display="http://quicktake.morningstar.com/Fund/Snapshot.asp?Country=USA&amp;Symbol=ACITX&amp;hsection=quote" xr:uid="{00000000-0004-0000-0100-00004C000000}"/>
    <hyperlink ref="P17" r:id="rId78" display="http://quicktake.morningstar.com/Fund/Snapshot.asp?Country=USA&amp;Symbol=TWTIX&amp;hsection=quote" xr:uid="{00000000-0004-0000-0100-00004D000000}"/>
    <hyperlink ref="P34" r:id="rId79" display="http://quicktake.morningstar.com/Fund/Snapshot.asp?Country=USA&amp;Symbol=VWITX&amp;hsection=quote" xr:uid="{00000000-0004-0000-0100-00004E000000}"/>
    <hyperlink ref="P11" r:id="rId80" display="http://quicktake.morningstar.com/Fund/Snapshot.asp?Country=USA&amp;Symbol=PHDAX&amp;hsection=quote" xr:uid="{00000000-0004-0000-0100-00004F000000}"/>
    <hyperlink ref="P27" r:id="rId81" display="http://quicktake.morningstar.com/Fund/Snapshot.asp?Country=USA&amp;Symbol=VCAIX&amp;hsection=quote" xr:uid="{00000000-0004-0000-0100-000050000000}"/>
    <hyperlink ref="P56" r:id="rId82" display="http://quicktake.morningstar.com/Fund/Snapshot.asp?Country=USA&amp;Symbol=FINPX&amp;hsection=quote" xr:uid="{00000000-0004-0000-0100-000051000000}"/>
    <hyperlink ref="P5" r:id="rId83" display="http://quicktake.morningstar.com/Fund/Snapshot.asp?Country=USA&amp;Symbol=FLTMX&amp;hsection=quote" xr:uid="{00000000-0004-0000-0100-000052000000}"/>
    <hyperlink ref="P24" r:id="rId84" display="http://quicktake.morningstar.com/Fund/Snapshot.asp?Country=USA&amp;Symbol=VBMFX&amp;hsection=quote" xr:uid="{00000000-0004-0000-0100-000053000000}"/>
    <hyperlink ref="P14" r:id="rId85" display="http://quicktake.morningstar.com/Fund/Snapshot.asp?Country=USA&amp;Symbol=PRHYX&amp;hsection=quote" xr:uid="{00000000-0004-0000-0100-000054000000}"/>
    <hyperlink ref="P15" r:id="rId86" display="http://quicktake.morningstar.com/Fund/Snapshot.asp?Country=USA&amp;Symbol=SNGVX&amp;hsection=quote" xr:uid="{00000000-0004-0000-0100-000055000000}"/>
    <hyperlink ref="P6" r:id="rId87" display="http://quicktake.morningstar.com/fund/snapshot.asp?country=usa&amp;symbol=FSTGX&amp;hsection=Quicktakes" xr:uid="{00000000-0004-0000-0100-000056000000}"/>
    <hyperlink ref="P32" r:id="rId88" display="http://quicktake.morningstar.com/fund/snapshot.asp?country=usa&amp;symbol=VWESX&amp;hsection=Quicktakes" xr:uid="{00000000-0004-0000-0100-000057000000}"/>
    <hyperlink ref="P33" r:id="rId89" display="http://quicktake.morningstar.com/fund/snapshot.asp?country=usa&amp;symbol=VWINX&amp;hsection=Quicktakes" xr:uid="{00000000-0004-0000-0100-000058000000}"/>
    <hyperlink ref="P21" r:id="rId90" display="http://quicktake.morningstar.com/Fund/Snapshot.asp?Country=USA&amp;Symbol=USIBX&amp;hsection=quote" xr:uid="{00000000-0004-0000-0100-000059000000}"/>
    <hyperlink ref="P31" r:id="rId91" display="http://quicktake.morningstar.com/fund/snapshot.asp?country=usa&amp;symbol=VWELX&amp;hsection=Quicktakes" xr:uid="{00000000-0004-0000-0100-00005A000000}"/>
    <hyperlink ref="P20" r:id="rId92" xr:uid="{00000000-0004-0000-0100-00005B000000}"/>
    <hyperlink ref="P53" r:id="rId93" xr:uid="{00000000-0004-0000-0100-00005C000000}"/>
    <hyperlink ref="P23" r:id="rId94" display="http://quicktake.morningstar.com/Fund/Snapshot.asp?Country=USA&amp;Symbol=VBIIX&amp;hsection=quote" xr:uid="{00000000-0004-0000-0100-00005D000000}"/>
    <hyperlink ref="P7" r:id="rId95" display="http://quicktake.morningstar.com/Fund/Snapshot.asp?Country=USA&amp;Symbol=FLTMX&amp;hsection=quote" xr:uid="{00000000-0004-0000-0100-00005E000000}"/>
    <hyperlink ref="P35" r:id="rId96" xr:uid="{00000000-0004-0000-0100-00005F000000}"/>
    <hyperlink ref="P10" r:id="rId97" xr:uid="{00000000-0004-0000-0100-000060000000}"/>
    <hyperlink ref="P8" r:id="rId98" xr:uid="{00000000-0004-0000-0100-000061000000}"/>
    <hyperlink ref="P54" r:id="rId99" xr:uid="{00000000-0004-0000-0100-000062000000}"/>
    <hyperlink ref="P13" r:id="rId100" xr:uid="{00000000-0004-0000-0100-000063000000}"/>
    <hyperlink ref="P12" r:id="rId101" xr:uid="{00000000-0004-0000-0100-000064000000}"/>
    <hyperlink ref="P55" r:id="rId102" xr:uid="{00000000-0004-0000-0100-000065000000}"/>
    <hyperlink ref="P25" r:id="rId103" xr:uid="{00000000-0004-0000-0100-000066000000}"/>
    <hyperlink ref="P26" r:id="rId104" xr:uid="{00000000-0004-0000-0100-000067000000}"/>
    <hyperlink ref="A29" r:id="rId105" display="http://quicktake.morningstar.com/fund/snapshot.asp?country=usa&amp;symbol=VFINX&amp;hsection=Quicktakes" xr:uid="{00000000-0004-0000-0100-000068000000}"/>
    <hyperlink ref="P29" r:id="rId106" display="http://quicktake.morningstar.com/fund/snapshot.asp?country=usa&amp;symbol=VFINX&amp;hsection=Quicktakes" xr:uid="{00000000-0004-0000-0100-000069000000}"/>
    <hyperlink ref="A40" r:id="rId107" display="http://quicktake.morningstar.com/Fund/Snapshot.asp?Country=USA&amp;Symbol=PRHYX&amp;hsection=quote" xr:uid="{00000000-0004-0000-0100-00006A000000}"/>
    <hyperlink ref="N40" r:id="rId108" display="http://quicktake.morningstar.com/Fund/Snapshot.asp?Country=USA&amp;Symbol=PRHYX&amp;hsection=quote" xr:uid="{00000000-0004-0000-0100-00006B000000}"/>
    <hyperlink ref="A41" r:id="rId109" display="http://quicktake.morningstar.com/Fund/Snapshot.asp?Country=USA&amp;Symbol=USATX&amp;hsection=quote" xr:uid="{00000000-0004-0000-0100-00006C000000}"/>
    <hyperlink ref="A43" r:id="rId110" display="http://quicktake.morningstar.com/Fund/Snapshot.asp?Country=USA&amp;Symbol=USIBX&amp;hsection=quote" xr:uid="{00000000-0004-0000-0100-00006D000000}"/>
    <hyperlink ref="A42" r:id="rId111" xr:uid="{00000000-0004-0000-0100-00006E000000}"/>
    <hyperlink ref="N41" r:id="rId112" display="http://quicktake.morningstar.com/Fund/Snapshot.asp?Country=USA&amp;Symbol=USATX&amp;hsection=quote" xr:uid="{00000000-0004-0000-0100-00006F000000}"/>
    <hyperlink ref="N43" r:id="rId113" display="http://quicktake.morningstar.com/Fund/Snapshot.asp?Country=USA&amp;Symbol=USIBX&amp;hsection=quote" xr:uid="{00000000-0004-0000-0100-000070000000}"/>
    <hyperlink ref="N42" r:id="rId114" xr:uid="{00000000-0004-0000-0100-000071000000}"/>
    <hyperlink ref="A45" r:id="rId115" display="http://quicktake.morningstar.com/Fund/Snapshot.asp?Country=USA&amp;Symbol=VWEHX&amp;hsection=quote" xr:uid="{00000000-0004-0000-0100-000072000000}"/>
    <hyperlink ref="A46" r:id="rId116" display="http://quicktake.morningstar.com/fund/snapshot.asp?country=usa&amp;symbol=VWELX&amp;hsection=Quicktakes" xr:uid="{00000000-0004-0000-0100-000073000000}"/>
    <hyperlink ref="N45" r:id="rId117" display="http://quicktake.morningstar.com/Fund/Snapshot.asp?Country=USA&amp;Symbol=VWEHX&amp;hsection=quote" xr:uid="{00000000-0004-0000-0100-000074000000}"/>
    <hyperlink ref="N46" r:id="rId118" display="http://quicktake.morningstar.com/fund/snapshot.asp?country=usa&amp;symbol=VWELX&amp;hsection=Quicktakes" xr:uid="{00000000-0004-0000-0100-000075000000}"/>
    <hyperlink ref="A44" r:id="rId119" display="http://quicktake.morningstar.com/fund/snapshot.asp?country=usa&amp;symbol=VFINX&amp;hsection=Quicktakes" xr:uid="{00000000-0004-0000-0100-000076000000}"/>
    <hyperlink ref="N44" r:id="rId120" display="http://quicktake.morningstar.com/fund/snapshot.asp?country=usa&amp;symbol=VFINX&amp;hsection=Quicktakes" xr:uid="{00000000-0004-0000-0100-000077000000}"/>
    <hyperlink ref="A48" r:id="rId121" display="http://quicktake.morningstar.com/Fund/Snapshot.asp?Country=USA&amp;Symbol=VWITX&amp;hsection=quote" xr:uid="{00000000-0004-0000-0100-000078000000}"/>
    <hyperlink ref="A47" r:id="rId122" display="http://quicktake.morningstar.com/fund/snapshot.asp?country=usa&amp;symbol=VWINX&amp;hsection=Quicktakes" xr:uid="{00000000-0004-0000-0100-000079000000}"/>
    <hyperlink ref="N48" r:id="rId123" display="http://quicktake.morningstar.com/Fund/Snapshot.asp?Country=USA&amp;Symbol=VWITX&amp;hsection=quote" xr:uid="{00000000-0004-0000-0100-00007A000000}"/>
    <hyperlink ref="N47" r:id="rId124" display="http://quicktake.morningstar.com/fund/snapshot.asp?country=usa&amp;symbol=VWINX&amp;hsection=Quicktakes" xr:uid="{00000000-0004-0000-0100-00007B000000}"/>
  </hyperlinks>
  <pageMargins left="0.7" right="0.7" top="0.75" bottom="0.75" header="0.3" footer="0.3"/>
  <pageSetup scale="65" orientation="landscape" r:id="rId125"/>
  <headerFooter alignWithMargins="0">
    <oddHeader>&amp;C&amp;"Arial,Bold"&amp;18SELECT BOND FUNDS</oddHeader>
  </headerFooter>
  <webPublishItems count="3">
    <webPublishItem id="20078" divId="Bondfunds_20078" sourceType="sheet" destinationFile="C:\Stocks\YourPersonalPortfolios\Bondfund.htm"/>
    <webPublishItem id="15334" divId="Bondfunds_15334" sourceType="printArea" destinationFile="C:\Users\Houlg_000\OneDrive\YourPersonalPortfolios\Bondfund.htm"/>
    <webPublishItem id="10281" divId="Bondfunds2009_10281" sourceType="range" sourceRef="D2:D35" destinationFile="C:\Stocks\YourPersonalPortfolios\bond_funds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39"/>
  <sheetViews>
    <sheetView topLeftCell="A17" workbookViewId="0">
      <selection activeCell="A2" sqref="A2:P35"/>
    </sheetView>
  </sheetViews>
  <sheetFormatPr defaultRowHeight="12.5" x14ac:dyDescent="0.25"/>
  <cols>
    <col min="1" max="1" width="7.7265625" bestFit="1" customWidth="1"/>
    <col min="2" max="2" width="44.7265625" bestFit="1" customWidth="1"/>
    <col min="3" max="3" width="7" bestFit="1" customWidth="1"/>
    <col min="4" max="4" width="6.54296875" bestFit="1" customWidth="1"/>
    <col min="5" max="5" width="6.81640625" bestFit="1" customWidth="1"/>
    <col min="6" max="6" width="8" bestFit="1" customWidth="1"/>
    <col min="7" max="7" width="7.81640625" bestFit="1" customWidth="1"/>
    <col min="8" max="8" width="8" bestFit="1" customWidth="1"/>
    <col min="9" max="9" width="7.81640625" bestFit="1" customWidth="1"/>
    <col min="10" max="10" width="9" bestFit="1" customWidth="1"/>
    <col min="11" max="11" width="7.81640625" bestFit="1" customWidth="1"/>
    <col min="12" max="12" width="5.1796875" bestFit="1" customWidth="1"/>
    <col min="13" max="13" width="5" bestFit="1" customWidth="1"/>
    <col min="14" max="14" width="19.1796875" bestFit="1" customWidth="1"/>
    <col min="15" max="15" width="8.26953125" bestFit="1" customWidth="1"/>
  </cols>
  <sheetData>
    <row r="1" spans="1:16" ht="50" x14ac:dyDescent="0.25">
      <c r="A1" s="14" t="s">
        <v>365</v>
      </c>
      <c r="B1" s="15" t="s">
        <v>57</v>
      </c>
      <c r="C1" s="16">
        <f>SUM(B36)</f>
        <v>0</v>
      </c>
      <c r="D1" s="17" t="s">
        <v>385</v>
      </c>
      <c r="E1" s="18" t="s">
        <v>58</v>
      </c>
      <c r="F1" s="14"/>
      <c r="G1" s="17" t="s">
        <v>59</v>
      </c>
      <c r="H1" s="17" t="s">
        <v>60</v>
      </c>
      <c r="I1" s="17" t="s">
        <v>61</v>
      </c>
      <c r="J1" s="17" t="s">
        <v>62</v>
      </c>
      <c r="K1" s="17" t="s">
        <v>63</v>
      </c>
      <c r="L1" s="17" t="s">
        <v>64</v>
      </c>
      <c r="M1" s="19" t="s">
        <v>65</v>
      </c>
      <c r="N1" s="15" t="s">
        <v>66</v>
      </c>
      <c r="O1" s="15" t="s">
        <v>67</v>
      </c>
      <c r="P1" s="14" t="s">
        <v>77</v>
      </c>
    </row>
    <row r="2" spans="1:16" x14ac:dyDescent="0.25">
      <c r="A2" s="20" t="s">
        <v>30</v>
      </c>
      <c r="B2" s="15" t="s">
        <v>31</v>
      </c>
      <c r="C2" s="1">
        <v>10.85</v>
      </c>
      <c r="D2" s="1">
        <v>10.66</v>
      </c>
      <c r="E2" s="22">
        <f t="shared" ref="E2:E35" si="0">SUM(C2-D2)/D2</f>
        <v>1.7823639774859242E-2</v>
      </c>
      <c r="F2">
        <v>1.27</v>
      </c>
      <c r="G2" s="15">
        <v>0.7</v>
      </c>
      <c r="H2" s="15">
        <v>0.4</v>
      </c>
      <c r="I2" s="15">
        <v>2.2999999999999998</v>
      </c>
      <c r="J2" s="15">
        <v>1.4</v>
      </c>
      <c r="K2" s="15">
        <v>3.7</v>
      </c>
      <c r="L2" s="15">
        <v>2.5</v>
      </c>
      <c r="M2" s="19">
        <v>1.5</v>
      </c>
      <c r="N2" s="15">
        <v>0</v>
      </c>
      <c r="O2" s="15" t="s">
        <v>32</v>
      </c>
      <c r="P2" s="20" t="s">
        <v>30</v>
      </c>
    </row>
    <row r="3" spans="1:16" x14ac:dyDescent="0.25">
      <c r="A3" s="20" t="s">
        <v>140</v>
      </c>
      <c r="B3" s="15" t="s">
        <v>141</v>
      </c>
      <c r="C3" s="1">
        <v>10.31</v>
      </c>
      <c r="D3" s="1">
        <v>10.18</v>
      </c>
      <c r="E3" s="22">
        <f t="shared" si="0"/>
        <v>1.2770137524558033E-2</v>
      </c>
      <c r="F3">
        <v>0.97</v>
      </c>
      <c r="G3" s="15">
        <v>1.1000000000000001</v>
      </c>
      <c r="H3" s="15">
        <v>1.8</v>
      </c>
      <c r="I3" s="15">
        <v>2.2000000000000002</v>
      </c>
      <c r="J3" s="15">
        <v>2.8</v>
      </c>
      <c r="K3" s="15">
        <v>3.2</v>
      </c>
      <c r="L3" s="15">
        <v>2.9</v>
      </c>
      <c r="M3" s="19">
        <v>1.3</v>
      </c>
      <c r="N3" s="15">
        <v>0</v>
      </c>
      <c r="O3" s="15" t="s">
        <v>9</v>
      </c>
      <c r="P3" s="20" t="s">
        <v>140</v>
      </c>
    </row>
    <row r="4" spans="1:16" x14ac:dyDescent="0.25">
      <c r="A4" s="20" t="s">
        <v>7</v>
      </c>
      <c r="B4" s="15" t="s">
        <v>8</v>
      </c>
      <c r="C4" s="1">
        <v>13.91</v>
      </c>
      <c r="D4" s="1">
        <v>13.74</v>
      </c>
      <c r="E4" s="22">
        <f t="shared" si="0"/>
        <v>1.2372634643376996E-2</v>
      </c>
      <c r="F4">
        <v>3.97</v>
      </c>
      <c r="G4" s="15">
        <v>3.7</v>
      </c>
      <c r="H4" s="15">
        <v>4.8</v>
      </c>
      <c r="I4" s="15">
        <v>4.5999999999999996</v>
      </c>
      <c r="J4" s="15">
        <v>4.3</v>
      </c>
      <c r="K4" s="15">
        <v>3.8</v>
      </c>
      <c r="L4" s="19">
        <v>2.4700000000000002</v>
      </c>
      <c r="M4" s="15">
        <v>2.2999999999999998</v>
      </c>
      <c r="N4" s="14"/>
      <c r="O4" s="15" t="s">
        <v>40</v>
      </c>
      <c r="P4" s="20" t="s">
        <v>7</v>
      </c>
    </row>
    <row r="5" spans="1:16" x14ac:dyDescent="0.25">
      <c r="A5" s="20" t="s">
        <v>54</v>
      </c>
      <c r="B5" s="15" t="s">
        <v>55</v>
      </c>
      <c r="C5" s="1">
        <v>13.12</v>
      </c>
      <c r="D5" s="1">
        <v>12.96</v>
      </c>
      <c r="E5" s="22">
        <f t="shared" si="0"/>
        <v>1.2345679012345552E-2</v>
      </c>
      <c r="F5">
        <v>5.22</v>
      </c>
      <c r="G5" s="15">
        <v>5</v>
      </c>
      <c r="H5" s="15">
        <v>3.8</v>
      </c>
      <c r="I5" s="15">
        <v>5.8</v>
      </c>
      <c r="J5" s="15">
        <v>4.5999999999999996</v>
      </c>
      <c r="K5" s="15">
        <v>4.5999999999999996</v>
      </c>
      <c r="L5" s="15">
        <v>3.8</v>
      </c>
      <c r="M5" s="19">
        <v>3</v>
      </c>
      <c r="N5" s="15">
        <v>0</v>
      </c>
      <c r="O5" s="15" t="s">
        <v>40</v>
      </c>
      <c r="P5" s="20" t="s">
        <v>54</v>
      </c>
    </row>
    <row r="6" spans="1:16" x14ac:dyDescent="0.25">
      <c r="A6" s="20" t="s">
        <v>101</v>
      </c>
      <c r="B6" s="15"/>
      <c r="C6" s="1">
        <v>11.61</v>
      </c>
      <c r="D6" s="1">
        <v>11.475</v>
      </c>
      <c r="E6" s="22">
        <f t="shared" si="0"/>
        <v>1.1764705882352924E-2</v>
      </c>
      <c r="F6">
        <v>4.24</v>
      </c>
      <c r="G6" s="15">
        <v>5.0999999999999996</v>
      </c>
      <c r="H6" s="15">
        <v>3.9</v>
      </c>
      <c r="I6" s="15">
        <v>5.4</v>
      </c>
      <c r="J6" s="15">
        <v>4.5</v>
      </c>
      <c r="K6" s="15">
        <v>4.2</v>
      </c>
      <c r="L6" s="15">
        <v>3.7</v>
      </c>
      <c r="M6" s="19">
        <v>2.4</v>
      </c>
      <c r="N6" s="15">
        <v>0</v>
      </c>
      <c r="O6" s="15" t="s">
        <v>40</v>
      </c>
      <c r="P6" s="20" t="s">
        <v>101</v>
      </c>
    </row>
    <row r="7" spans="1:16" x14ac:dyDescent="0.25">
      <c r="A7" s="20" t="s">
        <v>105</v>
      </c>
      <c r="B7" s="15" t="s">
        <v>106</v>
      </c>
      <c r="C7" s="1">
        <v>10.33</v>
      </c>
      <c r="D7" s="1">
        <v>10.210000000000001</v>
      </c>
      <c r="E7" s="22">
        <f t="shared" si="0"/>
        <v>1.1753183153770736E-2</v>
      </c>
      <c r="F7">
        <v>0.72</v>
      </c>
      <c r="G7" s="15">
        <v>1.1000000000000001</v>
      </c>
      <c r="H7" s="15">
        <v>1.4</v>
      </c>
      <c r="I7" s="15">
        <v>2.8</v>
      </c>
      <c r="J7" s="15">
        <v>3.4</v>
      </c>
      <c r="K7" s="15">
        <v>3.7</v>
      </c>
      <c r="L7" s="15">
        <v>3.5</v>
      </c>
      <c r="M7" s="19">
        <v>1.1000000000000001</v>
      </c>
      <c r="N7" s="15">
        <v>0</v>
      </c>
      <c r="O7" s="15" t="s">
        <v>49</v>
      </c>
      <c r="P7" s="20" t="s">
        <v>105</v>
      </c>
    </row>
    <row r="8" spans="1:16" x14ac:dyDescent="0.25">
      <c r="A8" s="20" t="s">
        <v>97</v>
      </c>
      <c r="B8" s="15" t="s">
        <v>98</v>
      </c>
      <c r="C8" s="1">
        <v>10.24</v>
      </c>
      <c r="D8" s="1">
        <v>10.125</v>
      </c>
      <c r="E8" s="22">
        <f t="shared" si="0"/>
        <v>1.1358024691358045E-2</v>
      </c>
      <c r="F8">
        <v>4.01</v>
      </c>
      <c r="G8" s="15">
        <v>3.5</v>
      </c>
      <c r="H8" s="15">
        <v>3.4</v>
      </c>
      <c r="I8" s="15">
        <v>4.4000000000000004</v>
      </c>
      <c r="J8" s="15">
        <v>4.7</v>
      </c>
      <c r="K8" s="15">
        <v>4.0999999999999996</v>
      </c>
      <c r="L8" s="15">
        <v>3.8</v>
      </c>
      <c r="M8" s="19">
        <v>2.4</v>
      </c>
      <c r="N8" s="15">
        <v>0</v>
      </c>
      <c r="O8" s="15" t="s">
        <v>40</v>
      </c>
      <c r="P8" s="20" t="s">
        <v>97</v>
      </c>
    </row>
    <row r="9" spans="1:16" x14ac:dyDescent="0.25">
      <c r="A9" s="20" t="s">
        <v>38</v>
      </c>
      <c r="B9" s="15" t="s">
        <v>39</v>
      </c>
      <c r="C9" s="1">
        <v>11.15</v>
      </c>
      <c r="D9" s="1">
        <v>11.05</v>
      </c>
      <c r="E9" s="22">
        <f t="shared" si="0"/>
        <v>9.0497737556560764E-3</v>
      </c>
      <c r="F9">
        <v>4.26</v>
      </c>
      <c r="G9" s="15">
        <v>3.3</v>
      </c>
      <c r="H9" s="15">
        <v>3.8</v>
      </c>
      <c r="I9" s="15">
        <v>4.3</v>
      </c>
      <c r="J9" s="15">
        <v>4.5999999999999996</v>
      </c>
      <c r="K9" s="15">
        <v>4</v>
      </c>
      <c r="L9" s="15">
        <v>3.8</v>
      </c>
      <c r="M9" s="19">
        <v>2.2999999999999998</v>
      </c>
      <c r="N9" s="15">
        <v>0</v>
      </c>
      <c r="O9" s="15" t="s">
        <v>40</v>
      </c>
      <c r="P9" s="20" t="s">
        <v>38</v>
      </c>
    </row>
    <row r="10" spans="1:16" x14ac:dyDescent="0.25">
      <c r="A10" s="20" t="s">
        <v>47</v>
      </c>
      <c r="B10" s="15" t="s">
        <v>48</v>
      </c>
      <c r="C10" s="1">
        <v>10.25</v>
      </c>
      <c r="D10" s="1">
        <v>10.16</v>
      </c>
      <c r="E10" s="22">
        <f t="shared" si="0"/>
        <v>8.8582677165354191E-3</v>
      </c>
      <c r="F10">
        <v>1.63</v>
      </c>
      <c r="G10" s="15">
        <v>2.2000000000000002</v>
      </c>
      <c r="H10" s="15">
        <v>1.7</v>
      </c>
      <c r="I10" s="15">
        <v>4.2</v>
      </c>
      <c r="J10" s="15">
        <v>3.8</v>
      </c>
      <c r="K10" s="15">
        <v>4.8</v>
      </c>
      <c r="L10" s="15">
        <v>3.9</v>
      </c>
      <c r="M10" s="19">
        <v>2.1</v>
      </c>
      <c r="N10" s="15">
        <v>0</v>
      </c>
      <c r="O10" s="15" t="s">
        <v>49</v>
      </c>
      <c r="P10" s="20" t="s">
        <v>47</v>
      </c>
    </row>
    <row r="11" spans="1:16" x14ac:dyDescent="0.25">
      <c r="A11" s="20" t="s">
        <v>325</v>
      </c>
      <c r="B11" s="15" t="s">
        <v>357</v>
      </c>
      <c r="C11" s="1">
        <v>10.01</v>
      </c>
      <c r="D11" s="1">
        <v>9.9550000000000001</v>
      </c>
      <c r="E11" s="22">
        <f t="shared" si="0"/>
        <v>5.5248618784530098E-3</v>
      </c>
      <c r="F11">
        <v>2.94</v>
      </c>
      <c r="G11" s="15">
        <v>3.9</v>
      </c>
      <c r="H11" s="15">
        <v>3.8</v>
      </c>
      <c r="I11" s="15">
        <v>6.8</v>
      </c>
      <c r="J11" s="15">
        <v>6.4</v>
      </c>
      <c r="K11" s="15">
        <v>5.3</v>
      </c>
      <c r="L11" s="15">
        <v>4.3</v>
      </c>
      <c r="M11" s="19">
        <v>2.1</v>
      </c>
      <c r="N11" s="15">
        <v>0</v>
      </c>
      <c r="O11" s="15" t="s">
        <v>9</v>
      </c>
      <c r="P11" s="20" t="s">
        <v>325</v>
      </c>
    </row>
    <row r="12" spans="1:16" x14ac:dyDescent="0.25">
      <c r="A12" s="20" t="s">
        <v>142</v>
      </c>
      <c r="B12" s="15" t="s">
        <v>143</v>
      </c>
      <c r="C12" s="1">
        <v>12.89</v>
      </c>
      <c r="D12" s="1">
        <v>12.835000000000001</v>
      </c>
      <c r="E12" s="22">
        <f t="shared" si="0"/>
        <v>4.2851577717179365E-3</v>
      </c>
      <c r="F12">
        <v>4.59</v>
      </c>
      <c r="G12" s="15">
        <v>4.4000000000000004</v>
      </c>
      <c r="H12" s="15">
        <v>4.5</v>
      </c>
      <c r="I12" s="15">
        <v>5.0999999999999996</v>
      </c>
      <c r="J12" s="15">
        <v>5.3</v>
      </c>
      <c r="K12" s="15">
        <v>4.5</v>
      </c>
      <c r="L12" s="15">
        <v>4</v>
      </c>
      <c r="M12" s="19">
        <v>2.8</v>
      </c>
      <c r="N12" s="15">
        <v>0</v>
      </c>
      <c r="O12" s="15" t="s">
        <v>40</v>
      </c>
      <c r="P12" s="20" t="s">
        <v>142</v>
      </c>
    </row>
    <row r="13" spans="1:16" x14ac:dyDescent="0.25">
      <c r="A13" s="20" t="s">
        <v>326</v>
      </c>
      <c r="B13" s="15" t="s">
        <v>346</v>
      </c>
      <c r="C13" s="1">
        <v>9.41</v>
      </c>
      <c r="D13" s="1">
        <v>9.4049999999999994</v>
      </c>
      <c r="E13" s="22">
        <f t="shared" si="0"/>
        <v>5.3163211057956209E-4</v>
      </c>
      <c r="F13">
        <v>4.18</v>
      </c>
      <c r="G13" s="15">
        <v>3.6</v>
      </c>
      <c r="H13" s="15">
        <v>3.9</v>
      </c>
      <c r="I13" s="15">
        <v>6.4</v>
      </c>
      <c r="J13" s="15">
        <v>6.3</v>
      </c>
      <c r="K13" s="15">
        <v>5.5</v>
      </c>
      <c r="L13" s="15">
        <v>4.3</v>
      </c>
      <c r="M13" s="19">
        <v>2.1</v>
      </c>
      <c r="N13" s="15">
        <v>0</v>
      </c>
      <c r="O13" s="15" t="s">
        <v>9</v>
      </c>
      <c r="P13" s="20" t="s">
        <v>326</v>
      </c>
    </row>
    <row r="14" spans="1:16" x14ac:dyDescent="0.25">
      <c r="A14" s="20" t="s">
        <v>320</v>
      </c>
      <c r="B14" s="15" t="s">
        <v>331</v>
      </c>
      <c r="C14" s="1">
        <v>9.85</v>
      </c>
      <c r="D14" s="1">
        <v>9.86</v>
      </c>
      <c r="E14" s="22">
        <f t="shared" si="0"/>
        <v>-1.014198782961439E-3</v>
      </c>
      <c r="F14">
        <v>2.88</v>
      </c>
      <c r="G14" s="15">
        <v>3.7</v>
      </c>
      <c r="H14" s="15">
        <v>4.3</v>
      </c>
      <c r="I14" s="15">
        <v>5.4</v>
      </c>
      <c r="J14" s="15">
        <v>4.7</v>
      </c>
      <c r="K14" s="19">
        <v>4.5999999999999996</v>
      </c>
      <c r="L14" s="15">
        <v>2.2000000000000002</v>
      </c>
      <c r="M14" s="15">
        <v>2.2000000000000002</v>
      </c>
      <c r="N14" s="14"/>
      <c r="O14" s="15" t="s">
        <v>9</v>
      </c>
      <c r="P14" s="20" t="s">
        <v>320</v>
      </c>
    </row>
    <row r="15" spans="1:16" x14ac:dyDescent="0.25">
      <c r="A15" s="20" t="s">
        <v>99</v>
      </c>
      <c r="B15" s="15" t="s">
        <v>100</v>
      </c>
      <c r="C15" s="1">
        <v>10.45</v>
      </c>
      <c r="D15" s="1">
        <v>10.465</v>
      </c>
      <c r="E15" s="22">
        <f t="shared" si="0"/>
        <v>-1.4333492594362702E-3</v>
      </c>
      <c r="F15">
        <v>3.03</v>
      </c>
      <c r="G15" s="15">
        <v>2.7</v>
      </c>
      <c r="H15" s="15">
        <v>3.7</v>
      </c>
      <c r="I15" s="15">
        <v>4.3</v>
      </c>
      <c r="J15" s="15">
        <v>5.3</v>
      </c>
      <c r="K15" s="15">
        <v>4.5999999999999996</v>
      </c>
      <c r="L15" s="15">
        <v>4.5999999999999996</v>
      </c>
      <c r="M15" s="19">
        <v>2.2999999999999998</v>
      </c>
      <c r="N15" s="15">
        <v>0</v>
      </c>
      <c r="O15" s="15" t="s">
        <v>40</v>
      </c>
      <c r="P15" s="20" t="s">
        <v>99</v>
      </c>
    </row>
    <row r="16" spans="1:16" x14ac:dyDescent="0.25">
      <c r="A16" s="20" t="s">
        <v>328</v>
      </c>
      <c r="B16" s="15" t="s">
        <v>363</v>
      </c>
      <c r="C16" s="1">
        <v>10.45</v>
      </c>
      <c r="D16" s="1">
        <v>10.465</v>
      </c>
      <c r="E16" s="22">
        <f t="shared" si="0"/>
        <v>-1.4333492594362702E-3</v>
      </c>
      <c r="F16">
        <v>3.14</v>
      </c>
      <c r="G16" s="15">
        <v>2.7</v>
      </c>
      <c r="H16" s="15">
        <v>3.7</v>
      </c>
      <c r="I16" s="15">
        <v>4.3</v>
      </c>
      <c r="J16" s="15">
        <v>5.3</v>
      </c>
      <c r="K16" s="15">
        <v>4.5999999999999996</v>
      </c>
      <c r="L16" s="15">
        <v>4.5999999999999996</v>
      </c>
      <c r="M16" s="19">
        <v>2.2999999999999998</v>
      </c>
      <c r="N16" s="15">
        <v>0</v>
      </c>
      <c r="O16" s="15" t="s">
        <v>9</v>
      </c>
      <c r="P16" s="20" t="s">
        <v>328</v>
      </c>
    </row>
    <row r="17" spans="1:16" ht="13" x14ac:dyDescent="0.3">
      <c r="A17" s="20" t="s">
        <v>329</v>
      </c>
      <c r="B17" s="29" t="s">
        <v>363</v>
      </c>
      <c r="C17" s="1">
        <v>10.45</v>
      </c>
      <c r="D17" s="1">
        <v>10.465</v>
      </c>
      <c r="E17" s="22">
        <f t="shared" si="0"/>
        <v>-1.4333492594362702E-3</v>
      </c>
      <c r="F17">
        <v>3.13</v>
      </c>
      <c r="G17" s="15">
        <v>2.7</v>
      </c>
      <c r="H17" s="15">
        <v>3.7</v>
      </c>
      <c r="I17" s="15">
        <v>4.3</v>
      </c>
      <c r="J17" s="15">
        <v>5.3</v>
      </c>
      <c r="K17" s="15">
        <v>4.5999999999999996</v>
      </c>
      <c r="L17" s="15">
        <v>4.5999999999999996</v>
      </c>
      <c r="M17" s="19">
        <v>2.2999999999999998</v>
      </c>
      <c r="N17" s="15">
        <v>0</v>
      </c>
      <c r="O17" s="15" t="s">
        <v>9</v>
      </c>
      <c r="P17" s="20" t="s">
        <v>329</v>
      </c>
    </row>
    <row r="18" spans="1:16" x14ac:dyDescent="0.25">
      <c r="A18" s="20" t="s">
        <v>322</v>
      </c>
      <c r="B18" s="15" t="s">
        <v>341</v>
      </c>
      <c r="C18" s="1">
        <v>10.68</v>
      </c>
      <c r="D18" s="1">
        <v>10.72</v>
      </c>
      <c r="E18" s="22">
        <f t="shared" si="0"/>
        <v>-3.7313432835821753E-3</v>
      </c>
      <c r="F18">
        <v>2.8</v>
      </c>
      <c r="G18" s="15">
        <v>2.4</v>
      </c>
      <c r="H18" s="15">
        <v>3.4</v>
      </c>
      <c r="I18" s="15">
        <v>4.3</v>
      </c>
      <c r="J18" s="15">
        <v>5.4</v>
      </c>
      <c r="K18" s="15">
        <v>4.5</v>
      </c>
      <c r="L18" s="15">
        <v>4.5999999999999996</v>
      </c>
      <c r="M18" s="19">
        <v>2.5</v>
      </c>
      <c r="N18" s="15">
        <v>0</v>
      </c>
      <c r="O18" s="15" t="s">
        <v>9</v>
      </c>
      <c r="P18" s="20" t="s">
        <v>322</v>
      </c>
    </row>
    <row r="19" spans="1:16" x14ac:dyDescent="0.25">
      <c r="A19" s="20" t="s">
        <v>26</v>
      </c>
      <c r="B19" s="15" t="s">
        <v>27</v>
      </c>
      <c r="C19" s="1">
        <v>13.26</v>
      </c>
      <c r="D19" s="1">
        <v>13.315</v>
      </c>
      <c r="E19" s="22">
        <f t="shared" si="0"/>
        <v>-4.1306796845662578E-3</v>
      </c>
      <c r="F19">
        <v>4.0599999999999996</v>
      </c>
      <c r="G19" s="15">
        <v>4.5999999999999996</v>
      </c>
      <c r="H19" s="15">
        <v>3.4</v>
      </c>
      <c r="I19" s="15">
        <v>6</v>
      </c>
      <c r="J19" s="15">
        <v>5.5</v>
      </c>
      <c r="K19" s="15">
        <v>5.4</v>
      </c>
      <c r="L19" s="15">
        <v>4.5</v>
      </c>
      <c r="M19" s="19">
        <v>3.1</v>
      </c>
      <c r="N19" s="15">
        <v>0</v>
      </c>
      <c r="O19" s="15" t="s">
        <v>9</v>
      </c>
      <c r="P19" s="20" t="s">
        <v>26</v>
      </c>
    </row>
    <row r="20" spans="1:16" x14ac:dyDescent="0.25">
      <c r="A20" s="20" t="s">
        <v>13</v>
      </c>
      <c r="B20" s="15" t="s">
        <v>8</v>
      </c>
      <c r="C20" s="1">
        <v>11.02</v>
      </c>
      <c r="D20" s="1">
        <v>11.08</v>
      </c>
      <c r="E20" s="22">
        <f t="shared" si="0"/>
        <v>-5.4151624548736911E-3</v>
      </c>
      <c r="F20">
        <v>3.27</v>
      </c>
      <c r="G20" s="15">
        <v>3.7</v>
      </c>
      <c r="H20" s="15">
        <v>3.7</v>
      </c>
      <c r="I20" s="15">
        <v>6.1</v>
      </c>
      <c r="J20" s="15">
        <v>5.3</v>
      </c>
      <c r="K20" s="15">
        <v>5.6</v>
      </c>
      <c r="L20" s="15">
        <v>4.5999999999999996</v>
      </c>
      <c r="M20" s="19">
        <v>2.4</v>
      </c>
      <c r="N20" s="15">
        <v>0</v>
      </c>
      <c r="O20" s="15" t="s">
        <v>9</v>
      </c>
      <c r="P20" s="20" t="s">
        <v>13</v>
      </c>
    </row>
    <row r="21" spans="1:16" x14ac:dyDescent="0.25">
      <c r="A21" s="20" t="s">
        <v>321</v>
      </c>
      <c r="B21" s="15" t="s">
        <v>336</v>
      </c>
      <c r="C21" s="1">
        <v>10.28</v>
      </c>
      <c r="D21" s="1">
        <v>10.34</v>
      </c>
      <c r="E21" s="22">
        <f t="shared" si="0"/>
        <v>-5.8027079303675528E-3</v>
      </c>
      <c r="F21">
        <v>2.7</v>
      </c>
      <c r="G21" s="15">
        <v>2.2000000000000002</v>
      </c>
      <c r="H21" s="15">
        <v>3.4</v>
      </c>
      <c r="I21" s="15">
        <v>4.0999999999999996</v>
      </c>
      <c r="J21" s="15">
        <v>5.4</v>
      </c>
      <c r="K21" s="15">
        <v>4.5999999999999996</v>
      </c>
      <c r="L21" s="15">
        <v>4.5999999999999996</v>
      </c>
      <c r="M21" s="19">
        <v>2.6</v>
      </c>
      <c r="N21" s="15">
        <v>0</v>
      </c>
      <c r="O21" s="15" t="s">
        <v>9</v>
      </c>
      <c r="P21" s="20" t="s">
        <v>321</v>
      </c>
    </row>
    <row r="22" spans="1:16" x14ac:dyDescent="0.25">
      <c r="A22" s="20" t="s">
        <v>22</v>
      </c>
      <c r="B22" s="15" t="s">
        <v>23</v>
      </c>
      <c r="C22" s="1">
        <v>6.82</v>
      </c>
      <c r="D22" s="1">
        <v>6.86</v>
      </c>
      <c r="E22" s="22">
        <f t="shared" si="0"/>
        <v>-5.8309037900874687E-3</v>
      </c>
      <c r="F22" s="37">
        <v>-0.63</v>
      </c>
      <c r="G22" s="15">
        <v>1.5</v>
      </c>
      <c r="H22" s="15">
        <v>1.1000000000000001</v>
      </c>
      <c r="I22" s="15">
        <v>2.7</v>
      </c>
      <c r="J22" s="15">
        <v>1.4</v>
      </c>
      <c r="K22" s="15">
        <v>0.4</v>
      </c>
      <c r="L22" s="15">
        <v>1.2</v>
      </c>
      <c r="M22" s="19">
        <v>1.5</v>
      </c>
      <c r="N22" s="15">
        <v>0</v>
      </c>
      <c r="O22" s="15" t="s">
        <v>24</v>
      </c>
      <c r="P22" s="20" t="s">
        <v>22</v>
      </c>
    </row>
    <row r="23" spans="1:16" x14ac:dyDescent="0.25">
      <c r="A23" s="20" t="s">
        <v>120</v>
      </c>
      <c r="B23" s="15" t="s">
        <v>121</v>
      </c>
      <c r="C23" s="1">
        <v>10.18</v>
      </c>
      <c r="D23" s="1">
        <v>10.28</v>
      </c>
      <c r="E23" s="22">
        <f t="shared" si="0"/>
        <v>-9.7276264591439343E-3</v>
      </c>
      <c r="F23">
        <v>5.53</v>
      </c>
      <c r="G23" s="15">
        <v>6.5</v>
      </c>
      <c r="H23" s="15">
        <v>3.7</v>
      </c>
      <c r="I23" s="15">
        <v>9.1</v>
      </c>
      <c r="J23" s="15">
        <v>6.3</v>
      </c>
      <c r="K23" s="15">
        <v>6.1</v>
      </c>
      <c r="L23" s="15">
        <v>4.5999999999999996</v>
      </c>
      <c r="M23" s="19">
        <v>3.5</v>
      </c>
      <c r="N23" s="15">
        <v>0</v>
      </c>
      <c r="O23" s="15" t="s">
        <v>9</v>
      </c>
      <c r="P23" s="20" t="s">
        <v>120</v>
      </c>
    </row>
    <row r="24" spans="1:16" x14ac:dyDescent="0.25">
      <c r="A24" s="20" t="s">
        <v>42</v>
      </c>
      <c r="B24" s="15" t="s">
        <v>43</v>
      </c>
      <c r="C24" s="1">
        <v>12.52</v>
      </c>
      <c r="D24" s="1">
        <v>12.69</v>
      </c>
      <c r="E24" s="22">
        <f t="shared" si="0"/>
        <v>-1.3396375098502753E-2</v>
      </c>
      <c r="F24">
        <v>5.0999999999999996</v>
      </c>
      <c r="G24" s="15">
        <v>4.5999999999999996</v>
      </c>
      <c r="H24" s="15">
        <v>3.7</v>
      </c>
      <c r="I24" s="15">
        <v>6.2</v>
      </c>
      <c r="J24" s="15">
        <v>5.3</v>
      </c>
      <c r="K24" s="15">
        <v>5.5</v>
      </c>
      <c r="L24" s="15">
        <v>4.5999999999999996</v>
      </c>
      <c r="M24" s="19">
        <v>3.5</v>
      </c>
      <c r="N24" s="15">
        <v>0</v>
      </c>
      <c r="O24" s="15" t="s">
        <v>9</v>
      </c>
      <c r="P24" s="20" t="s">
        <v>42</v>
      </c>
    </row>
    <row r="25" spans="1:16" x14ac:dyDescent="0.25">
      <c r="A25" s="20" t="s">
        <v>366</v>
      </c>
      <c r="B25" s="15" t="s">
        <v>367</v>
      </c>
      <c r="C25" s="1">
        <v>12.47</v>
      </c>
      <c r="D25" s="1">
        <v>12.66</v>
      </c>
      <c r="E25" s="22">
        <f t="shared" si="0"/>
        <v>-1.5007898894154778E-2</v>
      </c>
      <c r="F25">
        <v>2.0299999999999998</v>
      </c>
      <c r="G25" s="15">
        <v>1.9</v>
      </c>
      <c r="H25" s="15">
        <v>1.1000000000000001</v>
      </c>
      <c r="I25" s="15">
        <v>5.2</v>
      </c>
      <c r="J25" s="15">
        <v>4.5999999999999996</v>
      </c>
      <c r="K25" s="15">
        <v>4.8</v>
      </c>
      <c r="L25" s="15">
        <v>4.4000000000000004</v>
      </c>
      <c r="M25" s="19">
        <v>3.4</v>
      </c>
      <c r="N25" s="15">
        <v>0</v>
      </c>
      <c r="O25" s="15" t="s">
        <v>376</v>
      </c>
      <c r="P25" s="20" t="s">
        <v>366</v>
      </c>
    </row>
    <row r="26" spans="1:16" x14ac:dyDescent="0.25">
      <c r="A26" s="20" t="s">
        <v>16</v>
      </c>
      <c r="B26" s="15" t="s">
        <v>17</v>
      </c>
      <c r="C26" s="1">
        <v>11.03</v>
      </c>
      <c r="D26" s="1">
        <v>11.315</v>
      </c>
      <c r="E26" s="22">
        <f t="shared" si="0"/>
        <v>-2.5187803800265147E-2</v>
      </c>
      <c r="F26">
        <v>2.11</v>
      </c>
      <c r="G26" s="15">
        <v>1.1000000000000001</v>
      </c>
      <c r="H26" s="15">
        <v>1.1000000000000001</v>
      </c>
      <c r="I26" s="15">
        <v>4.8</v>
      </c>
      <c r="J26" s="15">
        <v>4.5</v>
      </c>
      <c r="K26" s="15">
        <v>4.5999999999999996</v>
      </c>
      <c r="L26" s="15">
        <v>4.4000000000000004</v>
      </c>
      <c r="M26" s="19">
        <v>2</v>
      </c>
      <c r="N26" s="15">
        <v>0</v>
      </c>
      <c r="O26" s="15" t="s">
        <v>18</v>
      </c>
      <c r="P26" s="20" t="s">
        <v>16</v>
      </c>
    </row>
    <row r="27" spans="1:16" x14ac:dyDescent="0.25">
      <c r="A27" s="20" t="s">
        <v>114</v>
      </c>
      <c r="B27" s="15" t="s">
        <v>115</v>
      </c>
      <c r="C27" s="1">
        <v>24.43</v>
      </c>
      <c r="D27" s="1">
        <v>25.08</v>
      </c>
      <c r="E27" s="22">
        <f t="shared" si="0"/>
        <v>-2.5917065390749547E-2</v>
      </c>
      <c r="F27">
        <v>9.7100000000000009</v>
      </c>
      <c r="G27" s="15">
        <v>10.8</v>
      </c>
      <c r="H27" s="15">
        <v>8.3000000000000007</v>
      </c>
      <c r="I27" s="19">
        <v>10.3</v>
      </c>
      <c r="J27" s="15">
        <v>8</v>
      </c>
      <c r="K27" s="15">
        <v>7.6</v>
      </c>
      <c r="L27" s="15">
        <v>5.5</v>
      </c>
      <c r="M27" s="19">
        <v>2.9</v>
      </c>
      <c r="N27" s="15">
        <v>0</v>
      </c>
      <c r="O27" s="15" t="s">
        <v>116</v>
      </c>
      <c r="P27" s="20" t="s">
        <v>114</v>
      </c>
    </row>
    <row r="28" spans="1:16" x14ac:dyDescent="0.25">
      <c r="A28" s="20" t="s">
        <v>91</v>
      </c>
      <c r="B28" s="15" t="s">
        <v>92</v>
      </c>
      <c r="C28" s="1">
        <v>8.2799999999999994</v>
      </c>
      <c r="D28" s="1">
        <v>8.5250000000000004</v>
      </c>
      <c r="E28" s="22">
        <f t="shared" si="0"/>
        <v>-2.8739002932551435E-2</v>
      </c>
      <c r="F28">
        <v>6.55</v>
      </c>
      <c r="G28" s="15">
        <v>9.3000000000000007</v>
      </c>
      <c r="H28" s="15">
        <v>9.6999999999999993</v>
      </c>
      <c r="I28" s="15">
        <v>10.9</v>
      </c>
      <c r="J28" s="15">
        <v>11</v>
      </c>
      <c r="K28" s="15">
        <v>6.9</v>
      </c>
      <c r="L28" s="15">
        <v>7</v>
      </c>
      <c r="M28" s="19">
        <v>5</v>
      </c>
      <c r="N28" s="15">
        <v>4.5</v>
      </c>
      <c r="O28" s="15" t="s">
        <v>2</v>
      </c>
      <c r="P28" s="20" t="s">
        <v>91</v>
      </c>
    </row>
    <row r="29" spans="1:16" x14ac:dyDescent="0.25">
      <c r="A29" s="20" t="s">
        <v>34</v>
      </c>
      <c r="B29" s="15" t="s">
        <v>35</v>
      </c>
      <c r="C29" s="1">
        <v>8.26</v>
      </c>
      <c r="D29" s="1">
        <v>8.51</v>
      </c>
      <c r="E29" s="22">
        <f t="shared" si="0"/>
        <v>-2.9377203290246769E-2</v>
      </c>
      <c r="F29">
        <v>8.2200000000000006</v>
      </c>
      <c r="G29" s="15">
        <v>10.199999999999999</v>
      </c>
      <c r="H29" s="15">
        <v>9.8000000000000007</v>
      </c>
      <c r="I29" s="15">
        <v>11</v>
      </c>
      <c r="J29" s="15">
        <v>11</v>
      </c>
      <c r="K29" s="15">
        <v>8.1</v>
      </c>
      <c r="L29" s="15">
        <v>7.4</v>
      </c>
      <c r="M29" s="19">
        <v>4.9000000000000004</v>
      </c>
      <c r="N29" s="15">
        <v>0</v>
      </c>
      <c r="O29" s="15" t="s">
        <v>36</v>
      </c>
      <c r="P29" s="20" t="s">
        <v>34</v>
      </c>
    </row>
    <row r="30" spans="1:16" x14ac:dyDescent="0.25">
      <c r="A30" s="20" t="s">
        <v>0</v>
      </c>
      <c r="B30" s="15" t="s">
        <v>1</v>
      </c>
      <c r="C30" s="1">
        <v>5.43</v>
      </c>
      <c r="D30" s="1">
        <v>5.6</v>
      </c>
      <c r="E30" s="22">
        <f t="shared" si="0"/>
        <v>-3.0357142857142846E-2</v>
      </c>
      <c r="F30">
        <v>6.75</v>
      </c>
      <c r="G30" s="15">
        <v>9.9</v>
      </c>
      <c r="H30" s="15">
        <v>9.8000000000000007</v>
      </c>
      <c r="I30" s="15">
        <v>10.8</v>
      </c>
      <c r="J30" s="15">
        <v>11</v>
      </c>
      <c r="K30" s="15">
        <v>7</v>
      </c>
      <c r="L30" s="15">
        <v>7.3</v>
      </c>
      <c r="M30" s="19">
        <v>4.9000000000000004</v>
      </c>
      <c r="N30" s="15">
        <v>0</v>
      </c>
      <c r="O30" s="15" t="s">
        <v>2</v>
      </c>
      <c r="P30" s="20" t="s">
        <v>0</v>
      </c>
    </row>
    <row r="31" spans="1:16" x14ac:dyDescent="0.25">
      <c r="A31" s="20" t="s">
        <v>87</v>
      </c>
      <c r="B31" s="15" t="s">
        <v>88</v>
      </c>
      <c r="C31" s="1">
        <v>7.77</v>
      </c>
      <c r="D31" s="1">
        <v>8.02</v>
      </c>
      <c r="E31" s="22">
        <f t="shared" si="0"/>
        <v>-3.117206982543641E-2</v>
      </c>
      <c r="F31">
        <v>5.98</v>
      </c>
      <c r="G31" s="15">
        <v>10.1</v>
      </c>
      <c r="H31" s="15">
        <v>9.8000000000000007</v>
      </c>
      <c r="I31" s="15">
        <v>11.3</v>
      </c>
      <c r="J31" s="15">
        <v>11</v>
      </c>
      <c r="K31" s="15">
        <v>7.9</v>
      </c>
      <c r="L31" s="15">
        <v>7.3</v>
      </c>
      <c r="M31" s="19">
        <v>5.7</v>
      </c>
      <c r="N31" s="15">
        <v>0</v>
      </c>
      <c r="O31" s="15" t="s">
        <v>2</v>
      </c>
      <c r="P31" s="20" t="s">
        <v>87</v>
      </c>
    </row>
    <row r="32" spans="1:16" x14ac:dyDescent="0.25">
      <c r="A32" s="20" t="s">
        <v>93</v>
      </c>
      <c r="B32" s="15" t="s">
        <v>104</v>
      </c>
      <c r="C32" s="1">
        <v>6.16</v>
      </c>
      <c r="D32" s="1">
        <v>6.375</v>
      </c>
      <c r="E32" s="22">
        <f t="shared" si="0"/>
        <v>-3.3725490196078407E-2</v>
      </c>
      <c r="F32">
        <v>7.1</v>
      </c>
      <c r="G32" s="15">
        <v>11.4</v>
      </c>
      <c r="H32" s="15">
        <v>10</v>
      </c>
      <c r="I32" s="15">
        <v>11.8</v>
      </c>
      <c r="J32" s="15">
        <v>11</v>
      </c>
      <c r="K32" s="15">
        <v>8.1999999999999993</v>
      </c>
      <c r="L32" s="15">
        <v>7.3</v>
      </c>
      <c r="M32" s="19">
        <v>5.2</v>
      </c>
      <c r="N32" s="15">
        <v>0</v>
      </c>
      <c r="O32" s="15" t="s">
        <v>2</v>
      </c>
      <c r="P32" s="20" t="s">
        <v>93</v>
      </c>
    </row>
    <row r="33" spans="1:16" x14ac:dyDescent="0.25">
      <c r="A33" s="20" t="s">
        <v>123</v>
      </c>
      <c r="B33" s="15" t="s">
        <v>124</v>
      </c>
      <c r="C33" s="1">
        <v>37.119999999999997</v>
      </c>
      <c r="D33" s="1">
        <v>38.43</v>
      </c>
      <c r="E33" s="22">
        <f t="shared" si="0"/>
        <v>-3.4087952120739062E-2</v>
      </c>
      <c r="F33">
        <v>14.59</v>
      </c>
      <c r="G33" s="15">
        <v>15.7</v>
      </c>
      <c r="H33" s="15">
        <v>13</v>
      </c>
      <c r="I33" s="15">
        <v>12.2</v>
      </c>
      <c r="J33" s="15">
        <v>10.8</v>
      </c>
      <c r="K33" s="15">
        <v>8.6999999999999993</v>
      </c>
      <c r="L33" s="15">
        <v>6.7</v>
      </c>
      <c r="M33" s="19">
        <v>2.5</v>
      </c>
      <c r="N33" s="15">
        <v>0</v>
      </c>
      <c r="O33" s="15" t="s">
        <v>125</v>
      </c>
      <c r="P33" s="20" t="s">
        <v>123</v>
      </c>
    </row>
    <row r="34" spans="1:16" x14ac:dyDescent="0.25">
      <c r="A34" s="20" t="s">
        <v>129</v>
      </c>
      <c r="B34" s="15" t="s">
        <v>130</v>
      </c>
      <c r="C34" s="1">
        <v>7.44</v>
      </c>
      <c r="D34" s="1">
        <v>7.71</v>
      </c>
      <c r="E34" s="22">
        <f t="shared" si="0"/>
        <v>-3.5019455252918233E-2</v>
      </c>
      <c r="F34">
        <v>6.91</v>
      </c>
      <c r="G34" s="15">
        <v>11.2</v>
      </c>
      <c r="H34" s="15">
        <v>9.8000000000000007</v>
      </c>
      <c r="I34" s="15">
        <v>13</v>
      </c>
      <c r="J34" s="15">
        <v>11</v>
      </c>
      <c r="K34" s="15">
        <v>8.3000000000000007</v>
      </c>
      <c r="L34" s="15">
        <v>7.3</v>
      </c>
      <c r="M34" s="19">
        <v>5.9</v>
      </c>
      <c r="N34" s="15">
        <v>0</v>
      </c>
      <c r="O34" s="15" t="s">
        <v>2</v>
      </c>
      <c r="P34" s="20" t="s">
        <v>129</v>
      </c>
    </row>
    <row r="35" spans="1:16" x14ac:dyDescent="0.25">
      <c r="A35" s="20" t="s">
        <v>110</v>
      </c>
      <c r="B35" s="15" t="s">
        <v>111</v>
      </c>
      <c r="C35" s="1">
        <v>9.57</v>
      </c>
      <c r="D35" s="1">
        <v>10.18</v>
      </c>
      <c r="E35" s="22">
        <f t="shared" si="0"/>
        <v>-5.9921414538310361E-2</v>
      </c>
      <c r="F35">
        <v>10.28</v>
      </c>
      <c r="G35" s="15">
        <v>8.9</v>
      </c>
      <c r="H35" s="15">
        <v>6.5</v>
      </c>
      <c r="I35" s="15">
        <v>9.6</v>
      </c>
      <c r="J35" s="15">
        <v>7.9</v>
      </c>
      <c r="K35" s="15">
        <v>7.4</v>
      </c>
      <c r="L35" s="15">
        <v>5.8</v>
      </c>
      <c r="M35" s="19">
        <v>3.9</v>
      </c>
      <c r="N35" s="15">
        <v>0</v>
      </c>
      <c r="O35" s="15" t="s">
        <v>112</v>
      </c>
      <c r="P35" s="20" t="s">
        <v>110</v>
      </c>
    </row>
    <row r="36" spans="1:16" x14ac:dyDescent="0.25">
      <c r="A36" s="2" t="s">
        <v>102</v>
      </c>
      <c r="B36" t="s">
        <v>103</v>
      </c>
      <c r="C36" s="1">
        <v>10.47</v>
      </c>
      <c r="D36" s="1">
        <v>10.5</v>
      </c>
      <c r="E36" s="5">
        <f>SUM(C36-D36)/D36</f>
        <v>-2.8571428571427964E-3</v>
      </c>
      <c r="F36" s="3">
        <v>1.8</v>
      </c>
      <c r="G36">
        <v>3.1</v>
      </c>
      <c r="H36" s="3">
        <v>3.2</v>
      </c>
      <c r="I36">
        <v>4</v>
      </c>
      <c r="J36" s="3">
        <v>0</v>
      </c>
      <c r="K36">
        <v>5.4</v>
      </c>
      <c r="L36" s="4">
        <v>1.4</v>
      </c>
      <c r="M36">
        <v>0</v>
      </c>
      <c r="N36" t="s">
        <v>18</v>
      </c>
      <c r="O36" s="2" t="s">
        <v>102</v>
      </c>
    </row>
    <row r="37" spans="1:16" x14ac:dyDescent="0.25">
      <c r="A37" s="2" t="s">
        <v>114</v>
      </c>
      <c r="B37" t="s">
        <v>115</v>
      </c>
      <c r="C37" s="1">
        <v>18.329999999999998</v>
      </c>
      <c r="D37" s="1">
        <v>18.399999999999999</v>
      </c>
      <c r="E37" s="5">
        <f>SUM(C37-D37)/D37</f>
        <v>-3.8043478260869723E-3</v>
      </c>
      <c r="F37">
        <v>2.1</v>
      </c>
      <c r="G37">
        <v>-1.8</v>
      </c>
      <c r="H37" s="4">
        <v>3.5</v>
      </c>
      <c r="I37">
        <v>2.1</v>
      </c>
      <c r="J37">
        <v>4.9000000000000004</v>
      </c>
      <c r="K37">
        <v>4.0999999999999996</v>
      </c>
      <c r="L37" s="4">
        <v>5.3</v>
      </c>
      <c r="M37">
        <v>0</v>
      </c>
      <c r="N37" t="s">
        <v>116</v>
      </c>
      <c r="O37" s="2" t="s">
        <v>114</v>
      </c>
    </row>
    <row r="38" spans="1:16" x14ac:dyDescent="0.25">
      <c r="A38" s="2" t="s">
        <v>110</v>
      </c>
      <c r="B38" t="s">
        <v>111</v>
      </c>
      <c r="C38" s="1">
        <v>8.5</v>
      </c>
      <c r="D38" s="1">
        <v>8.7200000000000006</v>
      </c>
      <c r="E38" s="5">
        <f>SUM(C38-D38)/D38</f>
        <v>-2.5229357798165208E-2</v>
      </c>
      <c r="F38">
        <v>2.4</v>
      </c>
      <c r="G38">
        <v>5.9</v>
      </c>
      <c r="H38">
        <v>4.5</v>
      </c>
      <c r="I38">
        <v>6.3</v>
      </c>
      <c r="J38">
        <v>5.6</v>
      </c>
      <c r="K38">
        <v>6.6</v>
      </c>
      <c r="L38" s="4">
        <v>5.9</v>
      </c>
      <c r="M38">
        <v>0</v>
      </c>
      <c r="N38" t="s">
        <v>112</v>
      </c>
      <c r="O38" s="2" t="s">
        <v>110</v>
      </c>
    </row>
    <row r="39" spans="1:16" x14ac:dyDescent="0.25">
      <c r="A39" s="2" t="s">
        <v>326</v>
      </c>
      <c r="B39" t="s">
        <v>346</v>
      </c>
      <c r="C39" s="1">
        <v>9.9499999999999993</v>
      </c>
      <c r="D39" s="1">
        <v>10.5</v>
      </c>
      <c r="E39" s="5">
        <f>SUM(C39-D39)/D39</f>
        <v>-5.2380952380952452E-2</v>
      </c>
      <c r="F39" s="3">
        <v>5.8</v>
      </c>
      <c r="G39">
        <v>5.5</v>
      </c>
      <c r="H39" s="3">
        <v>4.8</v>
      </c>
      <c r="I39">
        <v>4.7</v>
      </c>
      <c r="J39" s="3">
        <v>5.8</v>
      </c>
      <c r="K39">
        <v>6</v>
      </c>
      <c r="L39" s="4">
        <v>4.9000000000000004</v>
      </c>
      <c r="M39">
        <v>0</v>
      </c>
      <c r="N39" t="s">
        <v>9</v>
      </c>
      <c r="O39" s="2" t="s">
        <v>326</v>
      </c>
    </row>
  </sheetData>
  <phoneticPr fontId="0" type="noConversion"/>
  <hyperlinks>
    <hyperlink ref="A36" r:id="rId1" display="http://quicktake.morningstar.com/Fund/Snapshot.asp?Country=USA&amp;Symbol=FINPX&amp;hsection=quote" xr:uid="{00000000-0004-0000-0200-000000000000}"/>
    <hyperlink ref="O36" r:id="rId2" display="http://quicktake.morningstar.com/fund/snapshot.asp?country=usa&amp;symbol=FINPX&amp;hsection=Quicktakes" xr:uid="{00000000-0004-0000-0200-000001000000}"/>
    <hyperlink ref="A38" r:id="rId3" display="http://quicktake.morningstar.com/fund/snapshot.asp?country=usa&amp;symbol=VWESX&amp;hsection=Quicktakes" xr:uid="{00000000-0004-0000-0200-000002000000}"/>
    <hyperlink ref="O38" r:id="rId4" display="http://quicktake.morningstar.com/fund/snapshot.asp?country=usa&amp;symbol=VWESX&amp;hsection=Quicktakes" xr:uid="{00000000-0004-0000-0200-000003000000}"/>
    <hyperlink ref="A37" r:id="rId5" display="http://quicktake.morningstar.com/fund/snapshot.asp?country=usa&amp;symbol=VWINX&amp;hsection=Quicktakes" xr:uid="{00000000-0004-0000-0200-000004000000}"/>
    <hyperlink ref="O37" r:id="rId6" display="http://quicktake.morningstar.com/fund/snapshot.asp?country=usa&amp;symbol=VWINX&amp;hsection=Quicktakes" xr:uid="{00000000-0004-0000-0200-000005000000}"/>
    <hyperlink ref="A39" r:id="rId7" display="http://quicktake.morningstar.com/Fund/Snapshot.asp?Country=USA&amp;Symbol=VBIIX&amp;hsection=quote" xr:uid="{00000000-0004-0000-0200-000006000000}"/>
    <hyperlink ref="O39" r:id="rId8" display="http://quicktake.morningstar.com/fund/snapshot.asp?country=usa&amp;symbol=VBIIX&amp;hsection=Quicktakes" xr:uid="{00000000-0004-0000-0200-000007000000}"/>
    <hyperlink ref="A19" r:id="rId9" display="http://quicktake.morningstar.com/Fund/Snapshot.asp?Country=USA&amp;Symbol=DODIX&amp;hsection=quote" xr:uid="{00000000-0004-0000-0200-000008000000}"/>
    <hyperlink ref="A29" r:id="rId10" display="http://quicktake.morningstar.com/Fund/Snapshot.asp?Country=USA&amp;Symbol=SPHIX&amp;hsection=quote" xr:uid="{00000000-0004-0000-0200-000009000000}"/>
    <hyperlink ref="A24" r:id="rId11" display="http://quicktake.morningstar.com/Fund/Snapshot.asp?Country=USA&amp;Symbol=USAIX&amp;hsection=quote" xr:uid="{00000000-0004-0000-0200-00000A000000}"/>
    <hyperlink ref="A30" r:id="rId12" display="http://quicktake.morningstar.com/Fund/Snapshot.asp?Country=USA&amp;Symbol=VWEHX&amp;hsection=quote" xr:uid="{00000000-0004-0000-0200-00000B000000}"/>
    <hyperlink ref="A20" r:id="rId13" display="http://quicktake.morningstar.com/Fund/Snapshot.asp?Country=USA&amp;Symbol=VBIIX&amp;hsection=quote" xr:uid="{00000000-0004-0000-0200-00000C000000}"/>
    <hyperlink ref="A10" r:id="rId14" display="http://quicktake.morningstar.com/Fund/Snapshot.asp?Country=USA&amp;Symbol=VFIIX&amp;hsection=quote" xr:uid="{00000000-0004-0000-0200-00000D000000}"/>
    <hyperlink ref="A22" r:id="rId15" display="http://quicktake.morningstar.com/Fund/Snapshot.asp?Country=USA&amp;Symbol=ASARX&amp;hsection=quote" xr:uid="{00000000-0004-0000-0200-00000E000000}"/>
    <hyperlink ref="A5" r:id="rId16" display="http://quicktake.morningstar.com/Fund/Snapshot.asp?Country=USA&amp;Symbol=USATX&amp;hsection=quote" xr:uid="{00000000-0004-0000-0200-00000F000000}"/>
    <hyperlink ref="A26" r:id="rId17" display="http://quicktake.morningstar.com/Fund/Snapshot.asp?Country=USA&amp;Symbol=ACITX&amp;hsection=quote" xr:uid="{00000000-0004-0000-0200-000010000000}"/>
    <hyperlink ref="A9" r:id="rId18" display="http://quicktake.morningstar.com/Fund/Snapshot.asp?Country=USA&amp;Symbol=TWTIX&amp;hsection=quote" xr:uid="{00000000-0004-0000-0200-000011000000}"/>
    <hyperlink ref="A4" r:id="rId19" display="http://quicktake.morningstar.com/Fund/Snapshot.asp?Country=USA&amp;Symbol=VWITX&amp;hsection=quote" xr:uid="{00000000-0004-0000-0200-000012000000}"/>
    <hyperlink ref="A28" r:id="rId20" display="http://quicktake.morningstar.com/Fund/Snapshot.asp?Country=USA&amp;Symbol=PHDAX&amp;hsection=quote" xr:uid="{00000000-0004-0000-0200-000013000000}"/>
    <hyperlink ref="A6" r:id="rId21" display="http://quicktake.morningstar.com/Fund/Snapshot.asp?Country=USA&amp;Symbol=VCAIX&amp;hsection=quote" xr:uid="{00000000-0004-0000-0200-000014000000}"/>
    <hyperlink ref="A8" r:id="rId22" display="http://quicktake.morningstar.com/Fund/Snapshot.asp?Country=USA&amp;Symbol=FLTMX&amp;hsection=quote" xr:uid="{00000000-0004-0000-0200-000015000000}"/>
    <hyperlink ref="A15" r:id="rId23" display="http://quicktake.morningstar.com/Fund/Snapshot.asp?Country=USA&amp;Symbol=VBMFX&amp;hsection=quote" xr:uid="{00000000-0004-0000-0200-000016000000}"/>
    <hyperlink ref="A32" r:id="rId24" display="http://quicktake.morningstar.com/Fund/Snapshot.asp?Country=USA&amp;Symbol=PRHYX&amp;hsection=quote" xr:uid="{00000000-0004-0000-0200-000017000000}"/>
    <hyperlink ref="A2" r:id="rId25" display="http://quicktake.morningstar.com/Fund/Snapshot.asp?Country=USA&amp;Symbol=SNGVX&amp;hsection=quote" xr:uid="{00000000-0004-0000-0200-000018000000}"/>
    <hyperlink ref="A7" r:id="rId26" display="http://quicktake.morningstar.com/fund/snapshot.asp?country=usa&amp;symbol=FSTGX&amp;hsection=Quicktakes" xr:uid="{00000000-0004-0000-0200-000019000000}"/>
    <hyperlink ref="A35" r:id="rId27" display="http://quicktake.morningstar.com/fund/snapshot.asp?country=usa&amp;symbol=VWESX&amp;hsection=Quicktakes" xr:uid="{00000000-0004-0000-0200-00001A000000}"/>
    <hyperlink ref="A27" r:id="rId28" display="http://quicktake.morningstar.com/fund/snapshot.asp?country=usa&amp;symbol=VWINX&amp;hsection=Quicktakes" xr:uid="{00000000-0004-0000-0200-00001B000000}"/>
    <hyperlink ref="A23" r:id="rId29" display="http://quicktake.morningstar.com/Fund/Snapshot.asp?Country=USA&amp;Symbol=USIBX&amp;hsection=quote" xr:uid="{00000000-0004-0000-0200-00001C000000}"/>
    <hyperlink ref="A33" r:id="rId30" display="http://quicktake.morningstar.com/fund/snapshot.asp?country=usa&amp;symbol=VWELX&amp;hsection=Quicktakes" xr:uid="{00000000-0004-0000-0200-00001D000000}"/>
    <hyperlink ref="A34" r:id="rId31" xr:uid="{00000000-0004-0000-0200-00001E000000}"/>
    <hyperlink ref="A3" r:id="rId32" display="http://quicktake.morningstar.com/Fund/Snapshot.asp?Country=USA&amp;Symbol=VBIIX&amp;hsection=quote" xr:uid="{00000000-0004-0000-0200-00001F000000}"/>
    <hyperlink ref="A12" r:id="rId33" display="http://quicktake.morningstar.com/Fund/Snapshot.asp?Country=USA&amp;Symbol=FLTMX&amp;hsection=quote" xr:uid="{00000000-0004-0000-0200-000020000000}"/>
    <hyperlink ref="A14" r:id="rId34" xr:uid="{00000000-0004-0000-0200-000021000000}"/>
    <hyperlink ref="A21" r:id="rId35" xr:uid="{00000000-0004-0000-0200-000022000000}"/>
    <hyperlink ref="A18" r:id="rId36" xr:uid="{00000000-0004-0000-0200-000023000000}"/>
    <hyperlink ref="A11" r:id="rId37" xr:uid="{00000000-0004-0000-0200-000024000000}"/>
    <hyperlink ref="A13" r:id="rId38" xr:uid="{00000000-0004-0000-0200-000025000000}"/>
    <hyperlink ref="A16" r:id="rId39" xr:uid="{00000000-0004-0000-0200-000026000000}"/>
    <hyperlink ref="A17" r:id="rId40" xr:uid="{00000000-0004-0000-0200-000027000000}"/>
    <hyperlink ref="P19" r:id="rId41" display="http://quicktake.morningstar.com/Fund/Snapshot.asp?Country=USA&amp;Symbol=DODIX&amp;hsection=quote" xr:uid="{00000000-0004-0000-0200-000028000000}"/>
    <hyperlink ref="P29" r:id="rId42" display="http://quicktake.morningstar.com/Fund/Snapshot.asp?Country=USA&amp;Symbol=SPHIX&amp;hsection=quote" xr:uid="{00000000-0004-0000-0200-000029000000}"/>
    <hyperlink ref="P24" r:id="rId43" display="http://quicktake.morningstar.com/Fund/Snapshot.asp?Country=USA&amp;Symbol=USAIX&amp;hsection=quote" xr:uid="{00000000-0004-0000-0200-00002A000000}"/>
    <hyperlink ref="P30" r:id="rId44" display="http://quicktake.morningstar.com/Fund/Snapshot.asp?Country=USA&amp;Symbol=VWEHX&amp;hsection=quote" xr:uid="{00000000-0004-0000-0200-00002B000000}"/>
    <hyperlink ref="P20" r:id="rId45" display="http://quicktake.morningstar.com/Fund/Snapshot.asp?Country=USA&amp;Symbol=VBIIX&amp;hsection=quote" xr:uid="{00000000-0004-0000-0200-00002C000000}"/>
    <hyperlink ref="P10" r:id="rId46" display="http://quicktake.morningstar.com/Fund/Snapshot.asp?Country=USA&amp;Symbol=VFIIX&amp;hsection=quote" xr:uid="{00000000-0004-0000-0200-00002D000000}"/>
    <hyperlink ref="P22" r:id="rId47" display="http://quicktake.morningstar.com/Fund/Snapshot.asp?Country=USA&amp;Symbol=ASARX&amp;hsection=quote" xr:uid="{00000000-0004-0000-0200-00002E000000}"/>
    <hyperlink ref="P5" r:id="rId48" display="http://quicktake.morningstar.com/Fund/Snapshot.asp?Country=USA&amp;Symbol=USATX&amp;hsection=quote" xr:uid="{00000000-0004-0000-0200-00002F000000}"/>
    <hyperlink ref="P26" r:id="rId49" display="http://quicktake.morningstar.com/Fund/Snapshot.asp?Country=USA&amp;Symbol=ACITX&amp;hsection=quote" xr:uid="{00000000-0004-0000-0200-000030000000}"/>
    <hyperlink ref="P9" r:id="rId50" display="http://quicktake.morningstar.com/Fund/Snapshot.asp?Country=USA&amp;Symbol=TWTIX&amp;hsection=quote" xr:uid="{00000000-0004-0000-0200-000031000000}"/>
    <hyperlink ref="P4" r:id="rId51" display="http://quicktake.morningstar.com/Fund/Snapshot.asp?Country=USA&amp;Symbol=VWITX&amp;hsection=quote" xr:uid="{00000000-0004-0000-0200-000032000000}"/>
    <hyperlink ref="P28" r:id="rId52" display="http://quicktake.morningstar.com/Fund/Snapshot.asp?Country=USA&amp;Symbol=PHDAX&amp;hsection=quote" xr:uid="{00000000-0004-0000-0200-000033000000}"/>
    <hyperlink ref="P6" r:id="rId53" display="http://quicktake.morningstar.com/Fund/Snapshot.asp?Country=USA&amp;Symbol=VCAIX&amp;hsection=quote" xr:uid="{00000000-0004-0000-0200-000034000000}"/>
    <hyperlink ref="P8" r:id="rId54" display="http://quicktake.morningstar.com/Fund/Snapshot.asp?Country=USA&amp;Symbol=FLTMX&amp;hsection=quote" xr:uid="{00000000-0004-0000-0200-000035000000}"/>
    <hyperlink ref="P15" r:id="rId55" display="http://quicktake.morningstar.com/Fund/Snapshot.asp?Country=USA&amp;Symbol=VBMFX&amp;hsection=quote" xr:uid="{00000000-0004-0000-0200-000036000000}"/>
    <hyperlink ref="P32" r:id="rId56" display="http://quicktake.morningstar.com/Fund/Snapshot.asp?Country=USA&amp;Symbol=PRHYX&amp;hsection=quote" xr:uid="{00000000-0004-0000-0200-000037000000}"/>
    <hyperlink ref="P2" r:id="rId57" display="http://quicktake.morningstar.com/Fund/Snapshot.asp?Country=USA&amp;Symbol=SNGVX&amp;hsection=quote" xr:uid="{00000000-0004-0000-0200-000038000000}"/>
    <hyperlink ref="P7" r:id="rId58" display="http://quicktake.morningstar.com/fund/snapshot.asp?country=usa&amp;symbol=FSTGX&amp;hsection=Quicktakes" xr:uid="{00000000-0004-0000-0200-000039000000}"/>
    <hyperlink ref="P35" r:id="rId59" display="http://quicktake.morningstar.com/fund/snapshot.asp?country=usa&amp;symbol=VWESX&amp;hsection=Quicktakes" xr:uid="{00000000-0004-0000-0200-00003A000000}"/>
    <hyperlink ref="P27" r:id="rId60" display="http://quicktake.morningstar.com/fund/snapshot.asp?country=usa&amp;symbol=VWINX&amp;hsection=Quicktakes" xr:uid="{00000000-0004-0000-0200-00003B000000}"/>
    <hyperlink ref="P23" r:id="rId61" display="http://quicktake.morningstar.com/Fund/Snapshot.asp?Country=USA&amp;Symbol=USIBX&amp;hsection=quote" xr:uid="{00000000-0004-0000-0200-00003C000000}"/>
    <hyperlink ref="P33" r:id="rId62" display="http://quicktake.morningstar.com/fund/snapshot.asp?country=usa&amp;symbol=VWELX&amp;hsection=Quicktakes" xr:uid="{00000000-0004-0000-0200-00003D000000}"/>
    <hyperlink ref="P34" r:id="rId63" xr:uid="{00000000-0004-0000-0200-00003E000000}"/>
    <hyperlink ref="P3" r:id="rId64" display="http://quicktake.morningstar.com/Fund/Snapshot.asp?Country=USA&amp;Symbol=VBIIX&amp;hsection=quote" xr:uid="{00000000-0004-0000-0200-00003F000000}"/>
    <hyperlink ref="P12" r:id="rId65" display="http://quicktake.morningstar.com/Fund/Snapshot.asp?Country=USA&amp;Symbol=FLTMX&amp;hsection=quote" xr:uid="{00000000-0004-0000-0200-000040000000}"/>
    <hyperlink ref="P14" r:id="rId66" xr:uid="{00000000-0004-0000-0200-000041000000}"/>
    <hyperlink ref="P21" r:id="rId67" xr:uid="{00000000-0004-0000-0200-000042000000}"/>
    <hyperlink ref="P18" r:id="rId68" xr:uid="{00000000-0004-0000-0200-000043000000}"/>
    <hyperlink ref="P11" r:id="rId69" xr:uid="{00000000-0004-0000-0200-000044000000}"/>
    <hyperlink ref="P13" r:id="rId70" xr:uid="{00000000-0004-0000-0200-000045000000}"/>
    <hyperlink ref="P16" r:id="rId71" xr:uid="{00000000-0004-0000-0200-000046000000}"/>
    <hyperlink ref="P17" r:id="rId72" xr:uid="{00000000-0004-0000-0200-000047000000}"/>
    <hyperlink ref="A25" r:id="rId73" display="http://quicktake.morningstar.com/fund/snapshot.asp?country=usa&amp;symbol=VFINX&amp;hsection=Quicktakes" xr:uid="{00000000-0004-0000-0200-000048000000}"/>
    <hyperlink ref="P25" r:id="rId74" display="http://quicktake.morningstar.com/fund/snapshot.asp?country=usa&amp;symbol=VFINX&amp;hsection=Quicktakes" xr:uid="{00000000-0004-0000-0200-000049000000}"/>
  </hyperlinks>
  <pageMargins left="0.75" right="0.75" top="1" bottom="1" header="0.5" footer="0.5"/>
  <pageSetup scale="77" orientation="landscape" verticalDpi="0" r:id="rId7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0"/>
  <sheetViews>
    <sheetView showGridLines="0" workbookViewId="0"/>
  </sheetViews>
  <sheetFormatPr defaultRowHeight="12.5" x14ac:dyDescent="0.25"/>
  <cols>
    <col min="1" max="1" width="1.1796875" customWidth="1"/>
    <col min="2" max="2" width="64.453125" customWidth="1"/>
    <col min="3" max="3" width="1.54296875" customWidth="1"/>
    <col min="4" max="4" width="5.54296875" customWidth="1"/>
    <col min="5" max="6" width="16" customWidth="1"/>
  </cols>
  <sheetData>
    <row r="1" spans="2:6" ht="13" x14ac:dyDescent="0.25">
      <c r="B1" s="6" t="s">
        <v>377</v>
      </c>
      <c r="C1" s="6"/>
      <c r="D1" s="10"/>
      <c r="E1" s="10"/>
      <c r="F1" s="10"/>
    </row>
    <row r="2" spans="2:6" ht="13" x14ac:dyDescent="0.25">
      <c r="B2" s="6" t="s">
        <v>378</v>
      </c>
      <c r="C2" s="6"/>
      <c r="D2" s="10"/>
      <c r="E2" s="10"/>
      <c r="F2" s="10"/>
    </row>
    <row r="3" spans="2:6" x14ac:dyDescent="0.25">
      <c r="B3" s="7"/>
      <c r="C3" s="7"/>
      <c r="D3" s="11"/>
      <c r="E3" s="11"/>
      <c r="F3" s="11"/>
    </row>
    <row r="4" spans="2:6" ht="25" x14ac:dyDescent="0.25">
      <c r="B4" s="7" t="s">
        <v>379</v>
      </c>
      <c r="C4" s="7"/>
      <c r="D4" s="11"/>
      <c r="E4" s="11"/>
      <c r="F4" s="11"/>
    </row>
    <row r="5" spans="2:6" x14ac:dyDescent="0.25">
      <c r="B5" s="7"/>
      <c r="C5" s="7"/>
      <c r="D5" s="11"/>
      <c r="E5" s="11"/>
      <c r="F5" s="11"/>
    </row>
    <row r="6" spans="2:6" ht="13" x14ac:dyDescent="0.25">
      <c r="B6" s="6" t="s">
        <v>380</v>
      </c>
      <c r="C6" s="6"/>
      <c r="D6" s="10"/>
      <c r="E6" s="10" t="s">
        <v>381</v>
      </c>
      <c r="F6" s="10" t="s">
        <v>382</v>
      </c>
    </row>
    <row r="7" spans="2:6" ht="13" thickBot="1" x14ac:dyDescent="0.3">
      <c r="B7" s="7"/>
      <c r="C7" s="7"/>
      <c r="D7" s="11"/>
      <c r="E7" s="11"/>
      <c r="F7" s="11"/>
    </row>
    <row r="8" spans="2:6" ht="38" thickBot="1" x14ac:dyDescent="0.3">
      <c r="B8" s="8" t="s">
        <v>383</v>
      </c>
      <c r="C8" s="9"/>
      <c r="D8" s="12"/>
      <c r="E8" s="12">
        <v>9</v>
      </c>
      <c r="F8" s="13" t="s">
        <v>384</v>
      </c>
    </row>
    <row r="9" spans="2:6" x14ac:dyDescent="0.25">
      <c r="B9" s="7"/>
      <c r="C9" s="7"/>
      <c r="D9" s="11"/>
      <c r="E9" s="11"/>
      <c r="F9" s="11"/>
    </row>
    <row r="10" spans="2:6" x14ac:dyDescent="0.25">
      <c r="B10" s="7"/>
      <c r="C10" s="7"/>
      <c r="D10" s="11"/>
      <c r="E10" s="11"/>
      <c r="F1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Sheet3</vt:lpstr>
      <vt:lpstr>Sheet1</vt:lpstr>
      <vt:lpstr>Sheet2</vt:lpstr>
      <vt:lpstr>Compatibility Report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Houlgate</dc:creator>
  <cp:lastModifiedBy>Jack Houlgate</cp:lastModifiedBy>
  <cp:lastPrinted>2022-01-01T18:41:25Z</cp:lastPrinted>
  <dcterms:created xsi:type="dcterms:W3CDTF">2003-01-30T02:21:18Z</dcterms:created>
  <dcterms:modified xsi:type="dcterms:W3CDTF">2025-02-12T00:38:16Z</dcterms:modified>
</cp:coreProperties>
</file>